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31060" yWindow="-12440" windowWidth="28460" windowHeight="20140" tabRatio="448"/>
  </bookViews>
  <sheets>
    <sheet name="HEALTH" sheetId="1" r:id="rId1"/>
    <sheet name="MONEY" sheetId="6" r:id="rId2"/>
    <sheet name="INCOME" sheetId="7"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4" i="1" l="1"/>
  <c r="G4" i="7"/>
  <c r="H4" i="1"/>
  <c r="H4" i="7"/>
  <c r="I4" i="1"/>
  <c r="I4" i="7"/>
  <c r="J4" i="1"/>
  <c r="J4" i="7"/>
  <c r="K4" i="7"/>
  <c r="F4" i="1"/>
  <c r="F4" i="7"/>
  <c r="G4" i="6"/>
  <c r="H4" i="6"/>
  <c r="I4" i="6"/>
  <c r="J4" i="6"/>
  <c r="K4" i="6"/>
  <c r="F4" i="6"/>
  <c r="F39" i="7"/>
  <c r="G39" i="7"/>
  <c r="H39" i="7"/>
  <c r="I39" i="7"/>
  <c r="J39" i="7"/>
  <c r="K39" i="7"/>
  <c r="F2" i="7"/>
  <c r="D6" i="7"/>
  <c r="H6" i="7"/>
  <c r="D5" i="7"/>
  <c r="K5" i="7"/>
  <c r="F11" i="7"/>
  <c r="G11" i="7"/>
  <c r="H11" i="7"/>
  <c r="I5" i="7"/>
  <c r="H5" i="7"/>
  <c r="G5" i="7"/>
  <c r="F5" i="7"/>
  <c r="F9" i="7"/>
  <c r="G9" i="7"/>
  <c r="H9" i="7"/>
  <c r="I9" i="7"/>
  <c r="J5" i="7"/>
  <c r="J9" i="7"/>
  <c r="K9" i="7"/>
  <c r="F6" i="7"/>
  <c r="F10" i="7"/>
  <c r="F14" i="7"/>
  <c r="F17" i="7"/>
  <c r="J6" i="7"/>
  <c r="G6" i="7"/>
  <c r="K6" i="7"/>
  <c r="I6" i="7"/>
  <c r="I11" i="7"/>
  <c r="F13" i="7"/>
  <c r="F16" i="7"/>
  <c r="B2" i="6"/>
  <c r="I2" i="6"/>
  <c r="F2" i="6"/>
  <c r="A44" i="6"/>
  <c r="K11" i="6"/>
  <c r="J11" i="6"/>
  <c r="I11" i="6"/>
  <c r="H11" i="6"/>
  <c r="G11" i="6"/>
  <c r="F11" i="6"/>
  <c r="K6" i="6"/>
  <c r="K10" i="6"/>
  <c r="J6" i="6"/>
  <c r="J10" i="6"/>
  <c r="H5" i="6"/>
  <c r="H9" i="6"/>
  <c r="D8" i="6"/>
  <c r="I6" i="6"/>
  <c r="I10" i="6"/>
  <c r="H6" i="6"/>
  <c r="H10" i="6"/>
  <c r="G6" i="6"/>
  <c r="G10" i="6"/>
  <c r="F6" i="6"/>
  <c r="F10" i="6"/>
  <c r="K5" i="6"/>
  <c r="K9" i="6"/>
  <c r="J5" i="6"/>
  <c r="F5" i="6"/>
  <c r="F13" i="6"/>
  <c r="G5" i="6"/>
  <c r="G13" i="6"/>
  <c r="H13" i="6"/>
  <c r="I5" i="6"/>
  <c r="I13" i="6"/>
  <c r="J13" i="6"/>
  <c r="G9" i="6"/>
  <c r="A44" i="1"/>
  <c r="D8" i="1"/>
  <c r="B2" i="1"/>
  <c r="G10" i="7"/>
  <c r="H10" i="7"/>
  <c r="H14" i="7"/>
  <c r="H17" i="7"/>
  <c r="G13" i="7"/>
  <c r="G16" i="7"/>
  <c r="J11" i="7"/>
  <c r="I13" i="7"/>
  <c r="I16" i="7"/>
  <c r="H13" i="7"/>
  <c r="H16" i="7"/>
  <c r="I9" i="6"/>
  <c r="H16" i="6"/>
  <c r="I16" i="6"/>
  <c r="F9" i="6"/>
  <c r="J9" i="6"/>
  <c r="F16" i="6"/>
  <c r="J16" i="6"/>
  <c r="K13" i="6"/>
  <c r="K16" i="6"/>
  <c r="G16" i="6"/>
  <c r="I10" i="7"/>
  <c r="G14" i="7"/>
  <c r="G17" i="7"/>
  <c r="J13" i="7"/>
  <c r="J16" i="7"/>
  <c r="K11" i="7"/>
  <c r="K11" i="1"/>
  <c r="J11" i="1"/>
  <c r="I11" i="1"/>
  <c r="H11" i="1"/>
  <c r="G11" i="1"/>
  <c r="F11" i="1"/>
  <c r="F5" i="1"/>
  <c r="F13" i="1"/>
  <c r="F16" i="1"/>
  <c r="I5" i="1"/>
  <c r="I13" i="1"/>
  <c r="I16" i="1"/>
  <c r="H5" i="1"/>
  <c r="H13" i="1"/>
  <c r="H16" i="1"/>
  <c r="G5" i="1"/>
  <c r="G13" i="1"/>
  <c r="G16" i="1"/>
  <c r="J5" i="1"/>
  <c r="J13" i="1"/>
  <c r="J16" i="1"/>
  <c r="K5" i="1"/>
  <c r="K13" i="1"/>
  <c r="K16" i="1"/>
  <c r="K6" i="1"/>
  <c r="K10" i="1"/>
  <c r="J6" i="1"/>
  <c r="J10" i="1"/>
  <c r="I6" i="1"/>
  <c r="I10" i="1"/>
  <c r="H6" i="1"/>
  <c r="H10" i="1"/>
  <c r="G6" i="1"/>
  <c r="G10" i="1"/>
  <c r="F6" i="1"/>
  <c r="F10" i="1"/>
  <c r="J10" i="7"/>
  <c r="I14" i="7"/>
  <c r="I17" i="7"/>
  <c r="K13" i="7"/>
  <c r="K16" i="7"/>
  <c r="H9" i="1"/>
  <c r="I9" i="1"/>
  <c r="G9" i="1"/>
  <c r="F9" i="1"/>
  <c r="K9" i="1"/>
  <c r="J9" i="1"/>
  <c r="K10" i="7"/>
  <c r="K14" i="7"/>
  <c r="K17" i="7"/>
  <c r="J14" i="7"/>
  <c r="J17" i="7"/>
</calcChain>
</file>

<file path=xl/comments1.xml><?xml version="1.0" encoding="utf-8"?>
<comments xmlns="http://schemas.openxmlformats.org/spreadsheetml/2006/main">
  <authors>
    <author>Darryl Anderle</author>
  </authors>
  <commentList>
    <comment ref="B16" authorId="0">
      <text>
        <r>
          <rPr>
            <b/>
            <sz val="9"/>
            <color indexed="81"/>
            <rFont val="Tahoma"/>
            <family val="2"/>
          </rPr>
          <t>This is the row you use to report your  measure.
NOTE:  This indicates percentage of accomplishment.</t>
        </r>
      </text>
    </comment>
  </commentList>
</comments>
</file>

<file path=xl/comments2.xml><?xml version="1.0" encoding="utf-8"?>
<comments xmlns="http://schemas.openxmlformats.org/spreadsheetml/2006/main">
  <authors>
    <author>Darryl Anderle</author>
  </authors>
  <commentList>
    <comment ref="B16" authorId="0">
      <text>
        <r>
          <rPr>
            <b/>
            <sz val="9"/>
            <color indexed="81"/>
            <rFont val="Tahoma"/>
            <family val="2"/>
          </rPr>
          <t>This is the row you use to report your  measure.
NOTE:  This indicates percentage of accomplishment.</t>
        </r>
      </text>
    </comment>
  </commentList>
</comments>
</file>

<file path=xl/comments3.xml><?xml version="1.0" encoding="utf-8"?>
<comments xmlns="http://schemas.openxmlformats.org/spreadsheetml/2006/main">
  <authors>
    <author>John Patterson</author>
  </authors>
  <commentList>
    <comment ref="F7" authorId="0">
      <text>
        <r>
          <rPr>
            <b/>
            <sz val="9"/>
            <color indexed="81"/>
            <rFont val="Arial"/>
            <family val="2"/>
          </rPr>
          <t>Enter actual income earned in the Period defined. For each Period, come back to this spreadsheet and enter the actual income for that Period.</t>
        </r>
      </text>
    </comment>
    <comment ref="B17" authorId="0">
      <text>
        <r>
          <rPr>
            <b/>
            <sz val="9"/>
            <color indexed="81"/>
            <rFont val="Arial"/>
            <family val="2"/>
          </rPr>
          <t>This is the row you use to report your INCOME measure.
NOTE:  This will show the percentage over or under your anticipated income.  This does not indicate percentage of accomplishment.</t>
        </r>
      </text>
    </comment>
  </commentList>
</comments>
</file>

<file path=xl/sharedStrings.xml><?xml version="1.0" encoding="utf-8"?>
<sst xmlns="http://schemas.openxmlformats.org/spreadsheetml/2006/main" count="53" uniqueCount="37">
  <si>
    <t>Income Earned</t>
  </si>
  <si>
    <t>Income Anticipated</t>
  </si>
  <si>
    <t>Average Earned Cumm.</t>
  </si>
  <si>
    <t>Average Anticipated Cumm.</t>
  </si>
  <si>
    <t>Income Actual Cumm.</t>
  </si>
  <si>
    <t>Actual to Last Year</t>
  </si>
  <si>
    <t>Actual to Anticipated</t>
  </si>
  <si>
    <t>Increase/(Decrease) Over Last Year</t>
  </si>
  <si>
    <t>Influence Ecology, LLC</t>
  </si>
  <si>
    <t>Program Measures: Income</t>
  </si>
  <si>
    <t>Name</t>
  </si>
  <si>
    <t>Periods</t>
  </si>
  <si>
    <t>Starting Measure</t>
  </si>
  <si>
    <t>Goal Measure</t>
  </si>
  <si>
    <t>Actual Measure</t>
  </si>
  <si>
    <t>Percent of Goal</t>
  </si>
  <si>
    <t>Measure to Submit</t>
  </si>
  <si>
    <t>Starting Metric</t>
  </si>
  <si>
    <t>Targeted Change</t>
  </si>
  <si>
    <t>Ending Aim</t>
  </si>
  <si>
    <t>Monthly Actual (cumulative)</t>
  </si>
  <si>
    <t>Name:</t>
  </si>
  <si>
    <t>Enter Your Name</t>
  </si>
  <si>
    <t>Program:</t>
  </si>
  <si>
    <t>Measure:</t>
  </si>
  <si>
    <t>I am Measuring</t>
  </si>
  <si>
    <t>MEM/MAP/ETC.</t>
  </si>
  <si>
    <t>Income Earned:</t>
  </si>
  <si>
    <t>Income Anticipated:</t>
  </si>
  <si>
    <t>Think accurately and objectively and enter the Income you anticipate you will make in the coming 6 months. This figure is determined by looking at your anticipated income to be earned during the forthcoming 6 months. Do not determine this figure based on what you hope, dream or aspire to produce. Rather, calculate this figure as what you already expect to make based on your historical data and any contracted increases. Please do not factor in pending contracts or hoped for income.  Do not factor in that you are participating in this program when calculating this figure.</t>
  </si>
  <si>
    <t>Monthly Earnings (not cumulative--&gt;)</t>
  </si>
  <si>
    <t>Total Actual Earnings to Date</t>
  </si>
  <si>
    <t>Dec 16th - Jan 15th</t>
  </si>
  <si>
    <t>Jun 16th - Jul 15th</t>
  </si>
  <si>
    <r>
      <t>Dec 16th - Jan 15</t>
    </r>
    <r>
      <rPr>
        <vertAlign val="superscript"/>
        <sz val="10"/>
        <color theme="0"/>
        <rFont val="Arial"/>
        <family val="2"/>
      </rPr>
      <t>th</t>
    </r>
  </si>
  <si>
    <t xml:space="preserve">Enter the total Income earned during the same period of time the previous year (the same 6 months).  This number allows us to assess accurate thinking and provides you a baseline </t>
  </si>
  <si>
    <t>measure of your results against this same period last year.  It does not affect the calculation of your anticipated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</si>
</sst>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409]#,##0.00;[Red]\-[$$-409]#,##0.00"/>
    <numFmt numFmtId="166" formatCode="_(* #,##0_);_(* \(#,##0\);_(* &quot;-&quot;??_);_(@_)"/>
    <numFmt numFmtId="167" formatCode="[$$-409]#,##0;[Red]\-[$$-409]#,##0"/>
    <numFmt numFmtId="168" formatCode="[$$-409]#,##0.00;[Red][$$-409]#,##0.00"/>
  </numFmts>
  <fonts count="26" x14ac:knownFonts="1">
    <font>
      <sz val="10"/>
      <name val="Arial"/>
    </font>
    <font>
      <b/>
      <sz val="10"/>
      <name val="Arial"/>
      <family val="2"/>
    </font>
    <font>
      <b/>
      <sz val="12"/>
      <name val="Arial"/>
      <family val="2"/>
    </font>
    <font>
      <sz val="12"/>
      <name val="Arial"/>
      <family val="2"/>
    </font>
    <font>
      <sz val="12"/>
      <color indexed="12"/>
      <name val="Arial"/>
      <family val="2"/>
    </font>
    <font>
      <b/>
      <sz val="14"/>
      <name val="Arial"/>
      <family val="2"/>
    </font>
    <font>
      <sz val="8"/>
      <name val="Arial"/>
      <family val="2"/>
    </font>
    <font>
      <b/>
      <sz val="9"/>
      <color indexed="81"/>
      <name val="Arial"/>
      <family val="2"/>
    </font>
    <font>
      <b/>
      <sz val="12"/>
      <color theme="0"/>
      <name val="Arial"/>
      <family val="2"/>
    </font>
    <font>
      <b/>
      <sz val="14"/>
      <color rgb="FF3366FF"/>
      <name val="Arial"/>
      <family val="2"/>
    </font>
    <font>
      <sz val="11"/>
      <name val="Arial"/>
      <family val="2"/>
    </font>
    <font>
      <sz val="11"/>
      <color indexed="12"/>
      <name val="Arial"/>
      <family val="2"/>
    </font>
    <font>
      <sz val="10"/>
      <name val="Arial"/>
      <family val="2"/>
    </font>
    <font>
      <sz val="12"/>
      <color theme="0"/>
      <name val="Arial"/>
      <family val="2"/>
    </font>
    <font>
      <b/>
      <sz val="12"/>
      <color theme="1"/>
      <name val="Arial"/>
      <family val="2"/>
    </font>
    <font>
      <sz val="12"/>
      <color theme="1"/>
      <name val="Arial"/>
      <family val="2"/>
    </font>
    <font>
      <sz val="11"/>
      <color theme="0"/>
      <name val="Arial"/>
      <family val="2"/>
    </font>
    <font>
      <u/>
      <sz val="10"/>
      <color theme="10"/>
      <name val="Arial"/>
      <family val="2"/>
    </font>
    <font>
      <u/>
      <sz val="10"/>
      <color theme="11"/>
      <name val="Arial"/>
      <family val="2"/>
    </font>
    <font>
      <sz val="11"/>
      <color theme="1"/>
      <name val="Arial"/>
      <family val="2"/>
    </font>
    <font>
      <b/>
      <sz val="9"/>
      <color indexed="81"/>
      <name val="Tahoma"/>
      <family val="2"/>
    </font>
    <font>
      <sz val="10"/>
      <name val="Arial"/>
      <family val="2"/>
    </font>
    <font>
      <b/>
      <sz val="10"/>
      <color theme="0"/>
      <name val="Arial"/>
      <family val="2"/>
    </font>
    <font>
      <sz val="10"/>
      <color theme="0"/>
      <name val="Arial"/>
      <family val="2"/>
    </font>
    <font>
      <vertAlign val="superscript"/>
      <sz val="10"/>
      <color theme="0"/>
      <name val="Arial"/>
      <family val="2"/>
    </font>
    <font>
      <b/>
      <sz val="10"/>
      <color rgb="FF0070C0"/>
      <name val="Arial"/>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FFCC"/>
        <bgColor indexed="64"/>
      </patternFill>
    </fill>
  </fills>
  <borders count="1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s>
  <cellStyleXfs count="13">
    <xf numFmtId="0" fontId="0" fillId="0" borderId="0"/>
    <xf numFmtId="164" fontId="12"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84">
    <xf numFmtId="0" fontId="0" fillId="0" borderId="0" xfId="0"/>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1" fillId="3" borderId="0" xfId="0" applyFont="1" applyFill="1"/>
    <xf numFmtId="0" fontId="0" fillId="3" borderId="0" xfId="0" applyFill="1"/>
    <xf numFmtId="0" fontId="2" fillId="3" borderId="0" xfId="0" applyFont="1" applyFill="1" applyAlignment="1">
      <alignment horizontal="center" vertical="center"/>
    </xf>
    <xf numFmtId="0" fontId="2" fillId="3" borderId="3" xfId="0" applyFont="1" applyFill="1" applyBorder="1"/>
    <xf numFmtId="0" fontId="3" fillId="3" borderId="0" xfId="0" applyFont="1" applyFill="1" applyBorder="1"/>
    <xf numFmtId="0" fontId="3" fillId="3" borderId="0" xfId="0" applyFont="1" applyFill="1"/>
    <xf numFmtId="0" fontId="2" fillId="3" borderId="0" xfId="0" applyFont="1" applyFill="1"/>
    <xf numFmtId="0" fontId="2" fillId="2" borderId="2" xfId="0" applyFont="1" applyFill="1" applyBorder="1" applyAlignment="1">
      <alignment horizontal="center" vertical="center"/>
    </xf>
    <xf numFmtId="0" fontId="3" fillId="3" borderId="8" xfId="0" applyFont="1" applyFill="1" applyBorder="1"/>
    <xf numFmtId="165" fontId="10" fillId="3" borderId="0" xfId="0" applyNumberFormat="1" applyFont="1" applyFill="1" applyBorder="1"/>
    <xf numFmtId="165" fontId="10" fillId="3" borderId="5" xfId="0" applyNumberFormat="1" applyFont="1" applyFill="1" applyBorder="1"/>
    <xf numFmtId="0" fontId="10" fillId="3" borderId="0" xfId="0" applyFont="1" applyFill="1" applyBorder="1"/>
    <xf numFmtId="0" fontId="10" fillId="3" borderId="5" xfId="0" applyFont="1" applyFill="1" applyBorder="1"/>
    <xf numFmtId="10" fontId="10" fillId="3" borderId="0" xfId="0" applyNumberFormat="1" applyFont="1" applyFill="1" applyBorder="1"/>
    <xf numFmtId="10" fontId="10" fillId="3" borderId="5" xfId="0" applyNumberFormat="1" applyFont="1" applyFill="1" applyBorder="1"/>
    <xf numFmtId="164" fontId="3" fillId="3" borderId="0" xfId="1" applyFont="1" applyFill="1" applyBorder="1"/>
    <xf numFmtId="164" fontId="13" fillId="3" borderId="0" xfId="1" applyFont="1" applyFill="1" applyBorder="1"/>
    <xf numFmtId="164" fontId="16" fillId="3" borderId="0" xfId="1" applyFont="1" applyFill="1" applyBorder="1"/>
    <xf numFmtId="164" fontId="16" fillId="3" borderId="5" xfId="1" applyFont="1" applyFill="1" applyBorder="1"/>
    <xf numFmtId="0" fontId="2" fillId="3" borderId="3" xfId="0" applyFont="1" applyFill="1" applyBorder="1" applyAlignment="1"/>
    <xf numFmtId="0" fontId="3" fillId="3" borderId="5" xfId="0" applyFont="1" applyFill="1" applyBorder="1" applyAlignment="1">
      <alignment horizontal="center" wrapText="1"/>
    </xf>
    <xf numFmtId="0" fontId="3" fillId="3" borderId="0" xfId="0" applyFont="1" applyFill="1" applyBorder="1" applyAlignment="1"/>
    <xf numFmtId="0" fontId="14" fillId="3" borderId="3" xfId="0" applyFont="1" applyFill="1" applyBorder="1" applyAlignment="1"/>
    <xf numFmtId="0" fontId="15" fillId="3" borderId="0" xfId="0" applyFont="1" applyFill="1" applyBorder="1" applyAlignment="1"/>
    <xf numFmtId="164" fontId="3" fillId="3" borderId="0" xfId="1" applyFont="1" applyFill="1" applyBorder="1" applyAlignment="1"/>
    <xf numFmtId="0" fontId="8" fillId="3" borderId="3" xfId="0" applyFont="1" applyFill="1" applyBorder="1" applyAlignment="1"/>
    <xf numFmtId="0" fontId="13" fillId="3" borderId="0" xfId="0" applyFont="1" applyFill="1" applyBorder="1" applyAlignment="1"/>
    <xf numFmtId="164" fontId="13" fillId="3" borderId="0" xfId="1" applyFont="1" applyFill="1" applyBorder="1" applyAlignment="1"/>
    <xf numFmtId="165" fontId="16" fillId="3" borderId="0" xfId="0" applyNumberFormat="1" applyFont="1" applyFill="1" applyBorder="1"/>
    <xf numFmtId="165" fontId="16" fillId="3" borderId="5" xfId="0" applyNumberFormat="1" applyFont="1" applyFill="1" applyBorder="1"/>
    <xf numFmtId="9" fontId="10" fillId="4" borderId="8" xfId="0" applyNumberFormat="1" applyFont="1" applyFill="1" applyBorder="1"/>
    <xf numFmtId="9" fontId="10" fillId="4" borderId="10" xfId="0" applyNumberFormat="1" applyFont="1" applyFill="1" applyBorder="1"/>
    <xf numFmtId="0" fontId="2" fillId="3" borderId="11" xfId="0" applyFont="1" applyFill="1" applyBorder="1" applyAlignment="1"/>
    <xf numFmtId="0" fontId="2" fillId="3" borderId="8" xfId="0" applyFont="1" applyFill="1" applyBorder="1" applyAlignment="1"/>
    <xf numFmtId="0" fontId="9" fillId="3" borderId="0" xfId="0" applyFont="1" applyFill="1" applyAlignment="1">
      <alignment vertical="center"/>
    </xf>
    <xf numFmtId="0" fontId="9" fillId="3" borderId="8" xfId="0" applyFont="1" applyFill="1" applyBorder="1" applyAlignment="1">
      <alignment vertical="center"/>
    </xf>
    <xf numFmtId="166" fontId="10" fillId="3" borderId="0" xfId="1" applyNumberFormat="1" applyFont="1" applyFill="1" applyBorder="1"/>
    <xf numFmtId="166" fontId="10" fillId="3" borderId="5" xfId="1" applyNumberFormat="1" applyFont="1" applyFill="1" applyBorder="1"/>
    <xf numFmtId="166" fontId="19" fillId="3" borderId="0" xfId="1" applyNumberFormat="1" applyFont="1" applyFill="1" applyBorder="1"/>
    <xf numFmtId="166" fontId="19" fillId="3" borderId="5" xfId="1" applyNumberFormat="1" applyFont="1" applyFill="1" applyBorder="1"/>
    <xf numFmtId="9" fontId="10" fillId="3" borderId="0" xfId="0" applyNumberFormat="1" applyFont="1" applyFill="1" applyBorder="1"/>
    <xf numFmtId="166" fontId="15" fillId="3" borderId="0" xfId="1" applyNumberFormat="1" applyFont="1" applyFill="1" applyBorder="1" applyAlignment="1"/>
    <xf numFmtId="37" fontId="4" fillId="3" borderId="4" xfId="1" applyNumberFormat="1" applyFont="1" applyFill="1" applyBorder="1" applyAlignment="1" applyProtection="1">
      <protection locked="0"/>
    </xf>
    <xf numFmtId="37" fontId="11" fillId="3" borderId="6" xfId="1" applyNumberFormat="1" applyFont="1" applyFill="1" applyBorder="1" applyProtection="1">
      <protection locked="0"/>
    </xf>
    <xf numFmtId="37" fontId="11" fillId="3" borderId="4" xfId="1" applyNumberFormat="1" applyFont="1" applyFill="1" applyBorder="1" applyProtection="1">
      <protection locked="0"/>
    </xf>
    <xf numFmtId="165" fontId="11" fillId="3" borderId="6" xfId="0" applyNumberFormat="1" applyFont="1" applyFill="1" applyBorder="1" applyProtection="1">
      <protection locked="0"/>
    </xf>
    <xf numFmtId="165" fontId="11" fillId="3" borderId="7" xfId="0" applyNumberFormat="1" applyFont="1" applyFill="1" applyBorder="1" applyProtection="1">
      <protection locked="0"/>
    </xf>
    <xf numFmtId="165" fontId="11" fillId="3" borderId="9" xfId="0" applyNumberFormat="1" applyFont="1" applyFill="1" applyBorder="1" applyProtection="1">
      <protection locked="0"/>
    </xf>
    <xf numFmtId="0" fontId="22" fillId="3" borderId="0" xfId="0" applyFont="1" applyFill="1"/>
    <xf numFmtId="9" fontId="19" fillId="3" borderId="5" xfId="12" applyFont="1" applyFill="1" applyBorder="1"/>
    <xf numFmtId="0" fontId="3" fillId="3" borderId="0" xfId="0" applyFont="1" applyFill="1" applyBorder="1" applyAlignment="1">
      <alignment horizontal="right"/>
    </xf>
    <xf numFmtId="0" fontId="3" fillId="3" borderId="0" xfId="0" applyFont="1" applyFill="1" applyBorder="1" applyAlignment="1">
      <alignment horizontal="center" vertical="top" wrapText="1"/>
    </xf>
    <xf numFmtId="0" fontId="1" fillId="3" borderId="0" xfId="0" applyFont="1" applyFill="1" applyAlignment="1">
      <alignment wrapText="1"/>
    </xf>
    <xf numFmtId="37" fontId="4" fillId="3" borderId="15" xfId="1" applyNumberFormat="1" applyFont="1" applyFill="1" applyBorder="1" applyAlignment="1" applyProtection="1">
      <protection locked="0"/>
    </xf>
    <xf numFmtId="165" fontId="0" fillId="3" borderId="0" xfId="0" applyNumberFormat="1" applyFill="1"/>
    <xf numFmtId="168" fontId="0" fillId="3" borderId="0" xfId="0" applyNumberFormat="1" applyFill="1"/>
    <xf numFmtId="0" fontId="12" fillId="3" borderId="0" xfId="0" applyFont="1" applyFill="1" applyAlignment="1">
      <alignment horizontal="right"/>
    </xf>
    <xf numFmtId="49" fontId="23" fillId="3" borderId="0" xfId="0" applyNumberFormat="1" applyFont="1" applyFill="1"/>
    <xf numFmtId="0" fontId="22" fillId="2" borderId="2" xfId="0" applyFont="1" applyFill="1" applyBorder="1" applyAlignment="1">
      <alignment horizontal="center" vertical="center"/>
    </xf>
    <xf numFmtId="0" fontId="25" fillId="2" borderId="12" xfId="0" applyFont="1" applyFill="1" applyBorder="1" applyAlignment="1" applyProtection="1">
      <alignment horizontal="center" vertical="center"/>
      <protection locked="0"/>
    </xf>
    <xf numFmtId="0" fontId="1" fillId="3" borderId="0" xfId="0" applyFont="1" applyFill="1" applyAlignment="1">
      <alignment horizontal="left" vertical="top"/>
    </xf>
    <xf numFmtId="0" fontId="3" fillId="3" borderId="0" xfId="0" applyFont="1" applyFill="1" applyAlignment="1">
      <alignment horizontal="center" vertical="center"/>
    </xf>
    <xf numFmtId="0" fontId="3" fillId="3" borderId="0" xfId="0" applyFont="1" applyFill="1" applyBorder="1" applyAlignment="1">
      <alignment horizontal="center" vertical="center"/>
    </xf>
    <xf numFmtId="0" fontId="9" fillId="3" borderId="0" xfId="0" applyFont="1" applyFill="1" applyBorder="1" applyAlignment="1" applyProtection="1">
      <alignment horizontal="left" vertical="center"/>
      <protection locked="0"/>
    </xf>
    <xf numFmtId="0" fontId="2" fillId="3" borderId="0" xfId="0" applyFont="1" applyFill="1" applyAlignment="1">
      <alignment horizontal="center" vertical="center"/>
    </xf>
    <xf numFmtId="0" fontId="2" fillId="3" borderId="0" xfId="0" applyFont="1" applyFill="1" applyBorder="1" applyAlignment="1">
      <alignment horizontal="center" vertical="center"/>
    </xf>
    <xf numFmtId="0" fontId="2" fillId="3" borderId="0" xfId="0" applyFont="1" applyFill="1" applyAlignment="1">
      <alignment horizontal="right" vertical="center"/>
    </xf>
    <xf numFmtId="0" fontId="2" fillId="3" borderId="0" xfId="0" applyFont="1" applyFill="1" applyBorder="1" applyAlignment="1">
      <alignment horizontal="right" vertical="center"/>
    </xf>
    <xf numFmtId="0" fontId="9" fillId="3" borderId="0" xfId="0" applyFont="1" applyFill="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8" xfId="0" applyFont="1" applyFill="1" applyBorder="1" applyAlignment="1">
      <alignment horizontal="center" vertical="center"/>
    </xf>
    <xf numFmtId="165" fontId="4" fillId="3" borderId="13" xfId="0" applyNumberFormat="1" applyFont="1" applyFill="1" applyBorder="1" applyAlignment="1" applyProtection="1">
      <alignment horizontal="center"/>
      <protection locked="0"/>
    </xf>
    <xf numFmtId="165" fontId="4" fillId="3" borderId="14" xfId="0" applyNumberFormat="1" applyFont="1" applyFill="1" applyBorder="1" applyAlignment="1" applyProtection="1">
      <alignment horizontal="center"/>
      <protection locked="0"/>
    </xf>
    <xf numFmtId="167" fontId="3" fillId="3" borderId="0" xfId="0" applyNumberFormat="1" applyFont="1" applyFill="1" applyBorder="1" applyAlignment="1" applyProtection="1">
      <alignment horizontal="center"/>
    </xf>
    <xf numFmtId="0" fontId="5" fillId="3" borderId="0" xfId="0" applyFont="1" applyFill="1" applyAlignment="1">
      <alignment horizontal="center" vertical="center"/>
    </xf>
    <xf numFmtId="0" fontId="5" fillId="3" borderId="8" xfId="0" applyFont="1" applyFill="1" applyBorder="1" applyAlignment="1">
      <alignment horizontal="center" vertical="center"/>
    </xf>
    <xf numFmtId="0" fontId="1" fillId="3" borderId="0" xfId="0" applyFont="1" applyFill="1" applyAlignment="1">
      <alignment horizontal="left" vertical="top" wrapText="1"/>
    </xf>
  </cellXfs>
  <cellStyles count="13">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Normal" xfId="0" builtinId="0"/>
    <cellStyle name="Percent" xfId="12"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n-US"/>
              <a:t>Starting Metric &amp; Ending Aim Compared to Monthly Actual</a:t>
            </a:r>
          </a:p>
        </c:rich>
      </c:tx>
      <c:layout>
        <c:manualLayout>
          <c:xMode val="edge"/>
          <c:yMode val="edge"/>
          <c:x val="0.369905968961087"/>
          <c:y val="0.0376569037656904"/>
        </c:manualLayout>
      </c:layout>
      <c:overlay val="0"/>
      <c:spPr>
        <a:noFill/>
        <a:ln w="25400">
          <a:noFill/>
        </a:ln>
      </c:spPr>
    </c:title>
    <c:autoTitleDeleted val="0"/>
    <c:plotArea>
      <c:layout>
        <c:manualLayout>
          <c:layoutTarget val="inner"/>
          <c:xMode val="edge"/>
          <c:yMode val="edge"/>
          <c:x val="0.261232986532087"/>
          <c:y val="0.21338944830774"/>
          <c:w val="0.718913178936305"/>
          <c:h val="0.581590849309331"/>
        </c:manualLayout>
      </c:layout>
      <c:lineChart>
        <c:grouping val="standard"/>
        <c:varyColors val="0"/>
        <c:ser>
          <c:idx val="0"/>
          <c:order val="0"/>
          <c:tx>
            <c:strRef>
              <c:f>HEALTH!$B$9</c:f>
              <c:strCache>
                <c:ptCount val="1"/>
                <c:pt idx="0">
                  <c:v>Starting Measure</c:v>
                </c:pt>
              </c:strCache>
            </c:strRef>
          </c:tx>
          <c:spPr>
            <a:ln w="38100">
              <a:solidFill>
                <a:srgbClr val="FF0000"/>
              </a:solidFill>
              <a:prstDash val="solid"/>
            </a:ln>
          </c:spPr>
          <c:marker>
            <c:symbol val="none"/>
          </c:marker>
          <c:val>
            <c:numRef>
              <c:f>HEALTH!$F$9:$K$9</c:f>
              <c:numCache>
                <c:formatCode>_(* #,##0_);_(* \(#,##0\);_(* "-"??_);_(@_)</c:formatCode>
                <c:ptCount val="6"/>
                <c:pt idx="0">
                  <c:v>0.0</c:v>
                </c:pt>
                <c:pt idx="1">
                  <c:v>0.0</c:v>
                </c:pt>
                <c:pt idx="2">
                  <c:v>0.0</c:v>
                </c:pt>
                <c:pt idx="3">
                  <c:v>0.0</c:v>
                </c:pt>
                <c:pt idx="4">
                  <c:v>0.0</c:v>
                </c:pt>
                <c:pt idx="5">
                  <c:v>0.0</c:v>
                </c:pt>
              </c:numCache>
            </c:numRef>
          </c:val>
          <c:smooth val="1"/>
        </c:ser>
        <c:ser>
          <c:idx val="1"/>
          <c:order val="1"/>
          <c:tx>
            <c:strRef>
              <c:f>HEALTH!$B$10</c:f>
              <c:strCache>
                <c:ptCount val="1"/>
                <c:pt idx="0">
                  <c:v>Goal Measure</c:v>
                </c:pt>
              </c:strCache>
            </c:strRef>
          </c:tx>
          <c:spPr>
            <a:ln w="38100">
              <a:solidFill>
                <a:schemeClr val="accent3">
                  <a:lumMod val="50000"/>
                </a:schemeClr>
              </a:solidFill>
              <a:prstDash val="solid"/>
            </a:ln>
          </c:spPr>
          <c:marker>
            <c:symbol val="none"/>
          </c:marker>
          <c:val>
            <c:numRef>
              <c:f>HEALTH!$F$10:$K$10</c:f>
              <c:numCache>
                <c:formatCode>_(* #,##0_);_(* \(#,##0\);_(* "-"??_);_(@_)</c:formatCode>
                <c:ptCount val="6"/>
                <c:pt idx="0">
                  <c:v>0.0</c:v>
                </c:pt>
                <c:pt idx="1">
                  <c:v>0.0</c:v>
                </c:pt>
                <c:pt idx="2">
                  <c:v>0.0</c:v>
                </c:pt>
                <c:pt idx="3">
                  <c:v>0.0</c:v>
                </c:pt>
                <c:pt idx="4">
                  <c:v>0.0</c:v>
                </c:pt>
                <c:pt idx="5">
                  <c:v>0.0</c:v>
                </c:pt>
              </c:numCache>
            </c:numRef>
          </c:val>
          <c:smooth val="1"/>
        </c:ser>
        <c:ser>
          <c:idx val="2"/>
          <c:order val="2"/>
          <c:tx>
            <c:strRef>
              <c:f>HEALTH!$B$11</c:f>
              <c:strCache>
                <c:ptCount val="1"/>
                <c:pt idx="0">
                  <c:v>Actual Measure</c:v>
                </c:pt>
              </c:strCache>
            </c:strRef>
          </c:tx>
          <c:spPr>
            <a:ln w="38100">
              <a:solidFill>
                <a:srgbClr val="FFD320"/>
              </a:solidFill>
              <a:prstDash val="solid"/>
            </a:ln>
          </c:spPr>
          <c:marker>
            <c:symbol val="dash"/>
            <c:size val="7"/>
            <c:spPr>
              <a:noFill/>
              <a:ln>
                <a:solidFill>
                  <a:srgbClr val="FFD320"/>
                </a:solidFill>
                <a:prstDash val="solid"/>
              </a:ln>
            </c:spPr>
          </c:marker>
          <c:val>
            <c:numRef>
              <c:f>HEALTH!$F$11:$K$11</c:f>
              <c:numCache>
                <c:formatCode>_(* #,##0_);_(* \(#,##0\);_(* "-"??_);_(@_)</c:formatCode>
                <c:ptCount val="6"/>
                <c:pt idx="0">
                  <c:v>0.0</c:v>
                </c:pt>
                <c:pt idx="1">
                  <c:v>0.0</c:v>
                </c:pt>
                <c:pt idx="2">
                  <c:v>0.0</c:v>
                </c:pt>
                <c:pt idx="3">
                  <c:v>0.0</c:v>
                </c:pt>
                <c:pt idx="4">
                  <c:v>0.0</c:v>
                </c:pt>
                <c:pt idx="5">
                  <c:v>0.0</c:v>
                </c:pt>
              </c:numCache>
            </c:numRef>
          </c:val>
          <c:smooth val="1"/>
        </c:ser>
        <c:dLbls>
          <c:showLegendKey val="0"/>
          <c:showVal val="0"/>
          <c:showCatName val="0"/>
          <c:showSerName val="0"/>
          <c:showPercent val="0"/>
          <c:showBubbleSize val="0"/>
        </c:dLbls>
        <c:marker val="1"/>
        <c:smooth val="0"/>
        <c:axId val="2113960216"/>
        <c:axId val="2113952616"/>
      </c:lineChart>
      <c:catAx>
        <c:axId val="2113960216"/>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Period</a:t>
                </a:r>
              </a:p>
            </c:rich>
          </c:tx>
          <c:layout>
            <c:manualLayout>
              <c:xMode val="edge"/>
              <c:yMode val="edge"/>
              <c:x val="0.60501556674785"/>
              <c:y val="0.887030606529832"/>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13952616"/>
        <c:crosses val="autoZero"/>
        <c:auto val="1"/>
        <c:lblAlgn val="ctr"/>
        <c:lblOffset val="100"/>
        <c:tickLblSkip val="1"/>
        <c:tickMarkSkip val="1"/>
        <c:noMultiLvlLbl val="0"/>
      </c:catAx>
      <c:valAx>
        <c:axId val="2113952616"/>
        <c:scaling>
          <c:orientation val="minMax"/>
        </c:scaling>
        <c:delete val="0"/>
        <c:axPos val="l"/>
        <c:majorGridlines>
          <c:spPr>
            <a:ln w="3175">
              <a:solidFill>
                <a:srgbClr val="B3B3B3"/>
              </a:solidFill>
              <a:prstDash val="solid"/>
            </a:ln>
            <a:effectLst/>
          </c:spPr>
        </c:majorGridlines>
        <c:title>
          <c:tx>
            <c:rich>
              <a:bodyPr/>
              <a:lstStyle/>
              <a:p>
                <a:pPr>
                  <a:defRPr sz="900" b="0" i="0" u="none" strike="noStrike" baseline="0">
                    <a:solidFill>
                      <a:srgbClr val="000000"/>
                    </a:solidFill>
                    <a:latin typeface="Arial"/>
                    <a:ea typeface="Arial"/>
                    <a:cs typeface="Arial"/>
                  </a:defRPr>
                </a:pPr>
                <a:r>
                  <a:rPr lang="en-US"/>
                  <a:t>Measure (Weight, etc.)</a:t>
                </a:r>
              </a:p>
            </c:rich>
          </c:tx>
          <c:layout>
            <c:manualLayout>
              <c:xMode val="edge"/>
              <c:yMode val="edge"/>
              <c:x val="0.181818219964711"/>
              <c:y val="0.329883808383601"/>
            </c:manualLayout>
          </c:layout>
          <c:overlay val="0"/>
          <c:spPr>
            <a:noFill/>
            <a:ln w="25400">
              <a:noFill/>
            </a:ln>
          </c:spPr>
        </c:title>
        <c:numFmt formatCode="_(* #,##0_);_(* \(#,##0\);_(* &quot;-&quot;??_);_(@_)"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13960216"/>
        <c:crosses val="autoZero"/>
        <c:crossBetween val="midCat"/>
      </c:valAx>
      <c:spPr>
        <a:noFill/>
        <a:ln w="3175">
          <a:solidFill>
            <a:srgbClr val="B3B3B3"/>
          </a:solidFill>
          <a:prstDash val="solid"/>
        </a:ln>
      </c:spPr>
    </c:plotArea>
    <c:legend>
      <c:legendPos val="r"/>
      <c:layout>
        <c:manualLayout>
          <c:xMode val="edge"/>
          <c:yMode val="edge"/>
          <c:x val="0.00429936219654583"/>
          <c:y val="0.477890991416461"/>
          <c:w val="0.188312064208707"/>
          <c:h val="0.156347052747361"/>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0" l="0.75" r="0.75" t="1.0" header="0.511805555555556" footer="0.511805555555556"/>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n-US"/>
              <a:t>Starting Metric &amp; Ending Aim Compared to Monthly Actual</a:t>
            </a:r>
          </a:p>
        </c:rich>
      </c:tx>
      <c:layout>
        <c:manualLayout>
          <c:xMode val="edge"/>
          <c:yMode val="edge"/>
          <c:x val="0.369905968961087"/>
          <c:y val="0.0376569037656904"/>
        </c:manualLayout>
      </c:layout>
      <c:overlay val="0"/>
      <c:spPr>
        <a:noFill/>
        <a:ln w="25400">
          <a:noFill/>
        </a:ln>
      </c:spPr>
    </c:title>
    <c:autoTitleDeleted val="0"/>
    <c:plotArea>
      <c:layout>
        <c:manualLayout>
          <c:layoutTarget val="inner"/>
          <c:xMode val="edge"/>
          <c:yMode val="edge"/>
          <c:x val="0.261232986532087"/>
          <c:y val="0.21338944830774"/>
          <c:w val="0.718913178936305"/>
          <c:h val="0.581590849309331"/>
        </c:manualLayout>
      </c:layout>
      <c:lineChart>
        <c:grouping val="standard"/>
        <c:varyColors val="0"/>
        <c:ser>
          <c:idx val="0"/>
          <c:order val="0"/>
          <c:tx>
            <c:strRef>
              <c:f>MONEY!$B$9</c:f>
              <c:strCache>
                <c:ptCount val="1"/>
                <c:pt idx="0">
                  <c:v>Starting Measure</c:v>
                </c:pt>
              </c:strCache>
            </c:strRef>
          </c:tx>
          <c:spPr>
            <a:ln w="38100">
              <a:solidFill>
                <a:srgbClr val="FF0000"/>
              </a:solidFill>
              <a:prstDash val="solid"/>
            </a:ln>
          </c:spPr>
          <c:marker>
            <c:symbol val="none"/>
          </c:marker>
          <c:val>
            <c:numRef>
              <c:f>MONEY!$F$9:$K$9</c:f>
              <c:numCache>
                <c:formatCode>_(* #,##0_);_(* \(#,##0\);_(* "-"??_);_(@_)</c:formatCode>
                <c:ptCount val="6"/>
                <c:pt idx="0">
                  <c:v>0.0</c:v>
                </c:pt>
                <c:pt idx="1">
                  <c:v>0.0</c:v>
                </c:pt>
                <c:pt idx="2">
                  <c:v>0.0</c:v>
                </c:pt>
                <c:pt idx="3">
                  <c:v>0.0</c:v>
                </c:pt>
                <c:pt idx="4">
                  <c:v>0.0</c:v>
                </c:pt>
                <c:pt idx="5">
                  <c:v>0.0</c:v>
                </c:pt>
              </c:numCache>
            </c:numRef>
          </c:val>
          <c:smooth val="1"/>
        </c:ser>
        <c:ser>
          <c:idx val="1"/>
          <c:order val="1"/>
          <c:tx>
            <c:strRef>
              <c:f>MONEY!$B$10</c:f>
              <c:strCache>
                <c:ptCount val="1"/>
                <c:pt idx="0">
                  <c:v>Goal Measure</c:v>
                </c:pt>
              </c:strCache>
            </c:strRef>
          </c:tx>
          <c:spPr>
            <a:ln w="38100">
              <a:solidFill>
                <a:schemeClr val="accent3">
                  <a:lumMod val="50000"/>
                </a:schemeClr>
              </a:solidFill>
              <a:prstDash val="solid"/>
            </a:ln>
          </c:spPr>
          <c:marker>
            <c:symbol val="none"/>
          </c:marker>
          <c:val>
            <c:numRef>
              <c:f>MONEY!$F$10:$K$10</c:f>
              <c:numCache>
                <c:formatCode>_(* #,##0_);_(* \(#,##0\);_(* "-"??_);_(@_)</c:formatCode>
                <c:ptCount val="6"/>
                <c:pt idx="0">
                  <c:v>0.0</c:v>
                </c:pt>
                <c:pt idx="1">
                  <c:v>0.0</c:v>
                </c:pt>
                <c:pt idx="2">
                  <c:v>0.0</c:v>
                </c:pt>
                <c:pt idx="3">
                  <c:v>0.0</c:v>
                </c:pt>
                <c:pt idx="4">
                  <c:v>0.0</c:v>
                </c:pt>
                <c:pt idx="5">
                  <c:v>0.0</c:v>
                </c:pt>
              </c:numCache>
            </c:numRef>
          </c:val>
          <c:smooth val="1"/>
        </c:ser>
        <c:ser>
          <c:idx val="2"/>
          <c:order val="2"/>
          <c:tx>
            <c:strRef>
              <c:f>MONEY!$B$11</c:f>
              <c:strCache>
                <c:ptCount val="1"/>
                <c:pt idx="0">
                  <c:v>Actual Measure</c:v>
                </c:pt>
              </c:strCache>
            </c:strRef>
          </c:tx>
          <c:spPr>
            <a:ln w="38100">
              <a:solidFill>
                <a:srgbClr val="FFD320"/>
              </a:solidFill>
              <a:prstDash val="solid"/>
            </a:ln>
          </c:spPr>
          <c:marker>
            <c:symbol val="dash"/>
            <c:size val="7"/>
            <c:spPr>
              <a:noFill/>
              <a:ln>
                <a:solidFill>
                  <a:srgbClr val="FFD320"/>
                </a:solidFill>
                <a:prstDash val="solid"/>
              </a:ln>
            </c:spPr>
          </c:marker>
          <c:val>
            <c:numRef>
              <c:f>MONEY!$F$11:$K$11</c:f>
              <c:numCache>
                <c:formatCode>_(* #,##0_);_(* \(#,##0\);_(* "-"??_);_(@_)</c:formatCode>
                <c:ptCount val="6"/>
                <c:pt idx="0">
                  <c:v>0.0</c:v>
                </c:pt>
                <c:pt idx="1">
                  <c:v>0.0</c:v>
                </c:pt>
                <c:pt idx="2">
                  <c:v>0.0</c:v>
                </c:pt>
                <c:pt idx="3">
                  <c:v>0.0</c:v>
                </c:pt>
                <c:pt idx="4">
                  <c:v>0.0</c:v>
                </c:pt>
                <c:pt idx="5">
                  <c:v>0.0</c:v>
                </c:pt>
              </c:numCache>
            </c:numRef>
          </c:val>
          <c:smooth val="1"/>
        </c:ser>
        <c:dLbls>
          <c:showLegendKey val="0"/>
          <c:showVal val="0"/>
          <c:showCatName val="0"/>
          <c:showSerName val="0"/>
          <c:showPercent val="0"/>
          <c:showBubbleSize val="0"/>
        </c:dLbls>
        <c:marker val="1"/>
        <c:smooth val="0"/>
        <c:axId val="2118324072"/>
        <c:axId val="2118331832"/>
      </c:lineChart>
      <c:catAx>
        <c:axId val="2118324072"/>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Period</a:t>
                </a:r>
              </a:p>
            </c:rich>
          </c:tx>
          <c:layout>
            <c:manualLayout>
              <c:xMode val="edge"/>
              <c:yMode val="edge"/>
              <c:x val="0.60501556674785"/>
              <c:y val="0.887030606529832"/>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18331832"/>
        <c:crosses val="autoZero"/>
        <c:auto val="1"/>
        <c:lblAlgn val="ctr"/>
        <c:lblOffset val="100"/>
        <c:tickLblSkip val="1"/>
        <c:tickMarkSkip val="1"/>
        <c:noMultiLvlLbl val="0"/>
      </c:catAx>
      <c:valAx>
        <c:axId val="2118331832"/>
        <c:scaling>
          <c:orientation val="minMax"/>
        </c:scaling>
        <c:delete val="0"/>
        <c:axPos val="l"/>
        <c:majorGridlines>
          <c:spPr>
            <a:ln w="3175">
              <a:solidFill>
                <a:srgbClr val="B3B3B3"/>
              </a:solidFill>
              <a:prstDash val="solid"/>
            </a:ln>
            <a:effectLst/>
          </c:spPr>
        </c:majorGridlines>
        <c:title>
          <c:tx>
            <c:rich>
              <a:bodyPr/>
              <a:lstStyle/>
              <a:p>
                <a:pPr>
                  <a:defRPr sz="900" b="0" i="0" u="none" strike="noStrike" baseline="0">
                    <a:solidFill>
                      <a:srgbClr val="000000"/>
                    </a:solidFill>
                    <a:latin typeface="Arial"/>
                    <a:ea typeface="Arial"/>
                    <a:cs typeface="Arial"/>
                  </a:defRPr>
                </a:pPr>
                <a:r>
                  <a:rPr lang="en-US"/>
                  <a:t>Measure (Weight, etc.)</a:t>
                </a:r>
              </a:p>
            </c:rich>
          </c:tx>
          <c:layout>
            <c:manualLayout>
              <c:xMode val="edge"/>
              <c:yMode val="edge"/>
              <c:x val="0.181818219964711"/>
              <c:y val="0.329883808383601"/>
            </c:manualLayout>
          </c:layout>
          <c:overlay val="0"/>
          <c:spPr>
            <a:noFill/>
            <a:ln w="25400">
              <a:noFill/>
            </a:ln>
          </c:spPr>
        </c:title>
        <c:numFmt formatCode="_(* #,##0_);_(* \(#,##0\);_(* &quot;-&quot;??_);_(@_)"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18324072"/>
        <c:crosses val="autoZero"/>
        <c:crossBetween val="midCat"/>
      </c:valAx>
      <c:spPr>
        <a:noFill/>
        <a:ln w="3175">
          <a:solidFill>
            <a:srgbClr val="B3B3B3"/>
          </a:solidFill>
          <a:prstDash val="solid"/>
        </a:ln>
      </c:spPr>
    </c:plotArea>
    <c:legend>
      <c:legendPos val="r"/>
      <c:layout>
        <c:manualLayout>
          <c:xMode val="edge"/>
          <c:yMode val="edge"/>
          <c:x val="0.00429936219654583"/>
          <c:y val="0.477890991416461"/>
          <c:w val="0.188312064208707"/>
          <c:h val="0.156347052747361"/>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0" l="0.75" r="0.75" t="1.0" header="0.511805555555556" footer="0.511805555555556"/>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n-US"/>
              <a:t>Actual Income Compared</a:t>
            </a:r>
            <a:r>
              <a:rPr lang="en-US" baseline="0"/>
              <a:t> </a:t>
            </a:r>
            <a:r>
              <a:rPr lang="en-US"/>
              <a:t>to Anticipated and Last Year's Income</a:t>
            </a:r>
          </a:p>
        </c:rich>
      </c:tx>
      <c:layout>
        <c:manualLayout>
          <c:xMode val="edge"/>
          <c:yMode val="edge"/>
          <c:x val="0.369905968961087"/>
          <c:y val="0.0376569037656904"/>
        </c:manualLayout>
      </c:layout>
      <c:overlay val="0"/>
      <c:spPr>
        <a:noFill/>
        <a:ln w="25400">
          <a:noFill/>
        </a:ln>
      </c:spPr>
    </c:title>
    <c:autoTitleDeleted val="0"/>
    <c:plotArea>
      <c:layout>
        <c:manualLayout>
          <c:layoutTarget val="inner"/>
          <c:xMode val="edge"/>
          <c:yMode val="edge"/>
          <c:x val="0.261232986532087"/>
          <c:y val="0.21338944830774"/>
          <c:w val="0.718913178936305"/>
          <c:h val="0.581590849309331"/>
        </c:manualLayout>
      </c:layout>
      <c:lineChart>
        <c:grouping val="standard"/>
        <c:varyColors val="0"/>
        <c:ser>
          <c:idx val="0"/>
          <c:order val="0"/>
          <c:tx>
            <c:v>Average Earned Cumm.</c:v>
          </c:tx>
          <c:spPr>
            <a:ln w="38100">
              <a:solidFill>
                <a:srgbClr val="004586"/>
              </a:solidFill>
              <a:prstDash val="solid"/>
            </a:ln>
          </c:spPr>
          <c:marker>
            <c:symbol val="square"/>
            <c:size val="7"/>
            <c:spPr>
              <a:solidFill>
                <a:srgbClr val="004586"/>
              </a:solidFill>
              <a:ln>
                <a:solidFill>
                  <a:srgbClr val="004586"/>
                </a:solidFill>
                <a:prstDash val="solid"/>
              </a:ln>
            </c:spPr>
          </c:marker>
          <c:val>
            <c:numRef>
              <c:f>INCOME!$F$9:$K$9</c:f>
              <c:numCache>
                <c:formatCode>[$$-409]#,##0.00;[Red]\-[$$-409]#,##0.00</c:formatCode>
                <c:ptCount val="6"/>
                <c:pt idx="0">
                  <c:v>0.0</c:v>
                </c:pt>
                <c:pt idx="1">
                  <c:v>0.0</c:v>
                </c:pt>
                <c:pt idx="2">
                  <c:v>0.0</c:v>
                </c:pt>
                <c:pt idx="3">
                  <c:v>0.0</c:v>
                </c:pt>
                <c:pt idx="4">
                  <c:v>0.0</c:v>
                </c:pt>
                <c:pt idx="5">
                  <c:v>0.0</c:v>
                </c:pt>
              </c:numCache>
            </c:numRef>
          </c:val>
          <c:smooth val="1"/>
        </c:ser>
        <c:ser>
          <c:idx val="1"/>
          <c:order val="1"/>
          <c:tx>
            <c:v>Average Anticipated Cumm.</c:v>
          </c:tx>
          <c:spPr>
            <a:ln w="38100">
              <a:solidFill>
                <a:srgbClr val="FF420E"/>
              </a:solidFill>
              <a:prstDash val="solid"/>
            </a:ln>
          </c:spPr>
          <c:marker>
            <c:symbol val="diamond"/>
            <c:size val="7"/>
            <c:spPr>
              <a:solidFill>
                <a:srgbClr val="FF420E"/>
              </a:solidFill>
              <a:ln>
                <a:solidFill>
                  <a:srgbClr val="FF420E"/>
                </a:solidFill>
                <a:prstDash val="solid"/>
              </a:ln>
            </c:spPr>
          </c:marker>
          <c:val>
            <c:numRef>
              <c:f>INCOME!$F$10:$K$10</c:f>
              <c:numCache>
                <c:formatCode>[$$-409]#,##0.00;[Red]\-[$$-409]#,##0.00</c:formatCode>
                <c:ptCount val="6"/>
                <c:pt idx="0">
                  <c:v>0.0</c:v>
                </c:pt>
                <c:pt idx="1">
                  <c:v>0.0</c:v>
                </c:pt>
                <c:pt idx="2">
                  <c:v>0.0</c:v>
                </c:pt>
                <c:pt idx="3">
                  <c:v>0.0</c:v>
                </c:pt>
                <c:pt idx="4">
                  <c:v>0.0</c:v>
                </c:pt>
                <c:pt idx="5">
                  <c:v>0.0</c:v>
                </c:pt>
              </c:numCache>
            </c:numRef>
          </c:val>
          <c:smooth val="1"/>
        </c:ser>
        <c:ser>
          <c:idx val="2"/>
          <c:order val="2"/>
          <c:tx>
            <c:v>Income Actual Cumm.</c:v>
          </c:tx>
          <c:spPr>
            <a:ln w="38100">
              <a:solidFill>
                <a:srgbClr val="FFD320"/>
              </a:solidFill>
              <a:prstDash val="solid"/>
            </a:ln>
          </c:spPr>
          <c:marker>
            <c:symbol val="dash"/>
            <c:size val="7"/>
            <c:spPr>
              <a:noFill/>
              <a:ln>
                <a:solidFill>
                  <a:srgbClr val="FFD320"/>
                </a:solidFill>
                <a:prstDash val="solid"/>
              </a:ln>
            </c:spPr>
          </c:marker>
          <c:val>
            <c:numRef>
              <c:f>INCOME!$F$11:$K$11</c:f>
              <c:numCache>
                <c:formatCode>[$$-409]#,##0.00;[Red]\-[$$-409]#,##0.00</c:formatCode>
                <c:ptCount val="6"/>
                <c:pt idx="0">
                  <c:v>0.0</c:v>
                </c:pt>
                <c:pt idx="1">
                  <c:v>0.0</c:v>
                </c:pt>
                <c:pt idx="2">
                  <c:v>0.0</c:v>
                </c:pt>
                <c:pt idx="3">
                  <c:v>0.0</c:v>
                </c:pt>
                <c:pt idx="4">
                  <c:v>0.0</c:v>
                </c:pt>
                <c:pt idx="5">
                  <c:v>0.0</c:v>
                </c:pt>
              </c:numCache>
            </c:numRef>
          </c:val>
          <c:smooth val="1"/>
        </c:ser>
        <c:dLbls>
          <c:showLegendKey val="0"/>
          <c:showVal val="0"/>
          <c:showCatName val="0"/>
          <c:showSerName val="0"/>
          <c:showPercent val="0"/>
          <c:showBubbleSize val="0"/>
        </c:dLbls>
        <c:marker val="1"/>
        <c:smooth val="0"/>
        <c:axId val="2118399256"/>
        <c:axId val="2118406936"/>
      </c:lineChart>
      <c:catAx>
        <c:axId val="2118399256"/>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Period</a:t>
                </a:r>
              </a:p>
            </c:rich>
          </c:tx>
          <c:layout>
            <c:manualLayout>
              <c:xMode val="edge"/>
              <c:yMode val="edge"/>
              <c:x val="0.60501556674785"/>
              <c:y val="0.887030606529832"/>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18406936"/>
        <c:crosses val="autoZero"/>
        <c:auto val="1"/>
        <c:lblAlgn val="ctr"/>
        <c:lblOffset val="100"/>
        <c:tickLblSkip val="1"/>
        <c:tickMarkSkip val="1"/>
        <c:noMultiLvlLbl val="0"/>
      </c:catAx>
      <c:valAx>
        <c:axId val="2118406936"/>
        <c:scaling>
          <c:orientation val="minMax"/>
        </c:scaling>
        <c:delete val="0"/>
        <c:axPos val="l"/>
        <c:majorGridlines>
          <c:spPr>
            <a:ln w="3175">
              <a:solidFill>
                <a:srgbClr val="B3B3B3"/>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Dollars</a:t>
                </a:r>
              </a:p>
            </c:rich>
          </c:tx>
          <c:layout>
            <c:manualLayout>
              <c:xMode val="edge"/>
              <c:yMode val="edge"/>
              <c:x val="0.181818196148905"/>
              <c:y val="0.435147102428096"/>
            </c:manualLayout>
          </c:layout>
          <c:overlay val="0"/>
          <c:spPr>
            <a:noFill/>
            <a:ln w="25400">
              <a:noFill/>
            </a:ln>
          </c:spPr>
        </c:title>
        <c:numFmt formatCode="[$$-409]#,##0.00;[Red]\-[$$-409]#,##0.00"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18399256"/>
        <c:crosses val="autoZero"/>
        <c:crossBetween val="midCat"/>
      </c:valAx>
      <c:spPr>
        <a:noFill/>
        <a:ln w="3175">
          <a:solidFill>
            <a:srgbClr val="B3B3B3"/>
          </a:solidFill>
          <a:prstDash val="solid"/>
        </a:ln>
      </c:spPr>
    </c:plotArea>
    <c:legend>
      <c:legendPos val="r"/>
      <c:layout>
        <c:manualLayout>
          <c:xMode val="edge"/>
          <c:yMode val="edge"/>
          <c:x val="0.00429936219654583"/>
          <c:y val="0.477890991416461"/>
          <c:w val="0.188312064208707"/>
          <c:h val="0.156347052747361"/>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0" l="0.75" r="0.75" t="1.0" header="0.511805555555556" footer="0.511805555555556"/>
    <c:pageSetup firstPageNumber="0"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133350</xdr:rowOff>
    </xdr:from>
    <xdr:to>
      <xdr:col>11</xdr:col>
      <xdr:colOff>247650</xdr:colOff>
      <xdr:row>36</xdr:row>
      <xdr:rowOff>85725</xdr:rowOff>
    </xdr:to>
    <xdr:graphicFrame macro="">
      <xdr:nvGraphicFramePr>
        <xdr:cNvPr id="107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16</xdr:row>
      <xdr:rowOff>133350</xdr:rowOff>
    </xdr:from>
    <xdr:to>
      <xdr:col>11</xdr:col>
      <xdr:colOff>247650</xdr:colOff>
      <xdr:row>36</xdr:row>
      <xdr:rowOff>85725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60325</xdr:colOff>
      <xdr:row>17</xdr:row>
      <xdr:rowOff>158750</xdr:rowOff>
    </xdr:from>
    <xdr:to>
      <xdr:col>11</xdr:col>
      <xdr:colOff>260350</xdr:colOff>
      <xdr:row>37</xdr:row>
      <xdr:rowOff>101600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4" Type="http://schemas.openxmlformats.org/officeDocument/2006/relationships/comments" Target="../comments2.xml"/><Relationship Id="rId1" Type="http://schemas.openxmlformats.org/officeDocument/2006/relationships/drawing" Target="../drawings/drawing2.xml"/><Relationship Id="rId2"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4" Type="http://schemas.openxmlformats.org/officeDocument/2006/relationships/comments" Target="../comments3.xml"/><Relationship Id="rId1" Type="http://schemas.openxmlformats.org/officeDocument/2006/relationships/drawing" Target="../drawings/drawing3.xml"/><Relationship Id="rId2"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55"/>
  <sheetViews>
    <sheetView tabSelected="1" view="pageLayout" workbookViewId="0">
      <selection activeCell="K4" sqref="K4"/>
    </sheetView>
  </sheetViews>
  <sheetFormatPr baseColWidth="10" defaultColWidth="11.5" defaultRowHeight="12" x14ac:dyDescent="0"/>
  <cols>
    <col min="1" max="1" width="3.1640625" style="4" customWidth="1"/>
    <col min="2" max="2" width="32.1640625" style="3" customWidth="1"/>
    <col min="3" max="3" width="3.1640625" style="4" customWidth="1"/>
    <col min="4" max="4" width="12.6640625" style="4" bestFit="1" customWidth="1"/>
    <col min="5" max="5" width="2.83203125" style="4" customWidth="1"/>
    <col min="6" max="11" width="21.33203125" style="4" customWidth="1"/>
    <col min="12" max="17" width="11.6640625" style="4" customWidth="1"/>
    <col min="18" max="16384" width="11.5" style="4"/>
  </cols>
  <sheetData>
    <row r="2" spans="2:19" ht="15" customHeight="1">
      <c r="B2" s="64" t="str">
        <f>IF(D5&gt;D6,"DECREASE Health Measure","INCREASE Health Measure")</f>
        <v>INCREASE Health Measure</v>
      </c>
      <c r="D2" s="69" t="s">
        <v>21</v>
      </c>
      <c r="E2" s="69"/>
      <c r="F2" s="71" t="s">
        <v>22</v>
      </c>
      <c r="G2" s="71"/>
      <c r="H2" s="69" t="s">
        <v>23</v>
      </c>
      <c r="I2" s="71" t="s">
        <v>26</v>
      </c>
      <c r="J2" s="67" t="s">
        <v>24</v>
      </c>
      <c r="K2" s="66" t="s">
        <v>25</v>
      </c>
      <c r="L2" s="66"/>
      <c r="M2" s="66"/>
    </row>
    <row r="3" spans="2:19" ht="17.25" customHeight="1" thickBot="1">
      <c r="B3" s="65"/>
      <c r="D3" s="70"/>
      <c r="E3" s="70"/>
      <c r="F3" s="72"/>
      <c r="G3" s="72"/>
      <c r="H3" s="70"/>
      <c r="I3" s="72"/>
      <c r="J3" s="68"/>
      <c r="K3" s="66"/>
      <c r="L3" s="66"/>
      <c r="M3" s="66"/>
    </row>
    <row r="4" spans="2:19" s="5" customFormat="1" ht="21" customHeight="1" thickBot="1">
      <c r="B4" s="1" t="s">
        <v>11</v>
      </c>
      <c r="C4" s="2"/>
      <c r="D4" s="10">
        <v>6</v>
      </c>
      <c r="E4" s="2"/>
      <c r="F4" s="61" t="str">
        <f>IF($K4=$G55,"Jan 16th - Feb 15th","Jul 16th - Aug 15th")</f>
        <v>Jul 16th - Aug 15th</v>
      </c>
      <c r="G4" s="61" t="str">
        <f>IF($K4=$G55,"Feb 16th - Mar 15th","Aug 16th - Sep 15th")</f>
        <v>Aug 16th - Sep 15th</v>
      </c>
      <c r="H4" s="61" t="str">
        <f>IF($K4=$G55,"Mar 16th - Apr 15th","Sep 16th - Oct 15th")</f>
        <v>Sep 16th - Oct 15th</v>
      </c>
      <c r="I4" s="61" t="str">
        <f>IF($K4=$G55,"Apr 16th - May 15th","Oct 16th - Nov 15th")</f>
        <v>Oct 16th - Nov 15th</v>
      </c>
      <c r="J4" s="61" t="str">
        <f>IF($K4=G55,"May 16th - Jun 15th","Nov 16th - Dec 15th")</f>
        <v>Nov 16th - Dec 15th</v>
      </c>
      <c r="K4" s="62" t="s">
        <v>32</v>
      </c>
      <c r="L4" s="8"/>
      <c r="M4" s="8"/>
      <c r="N4" s="8"/>
      <c r="O4" s="8"/>
      <c r="P4" s="8"/>
      <c r="Q4" s="8"/>
      <c r="R4" s="8"/>
      <c r="S4" s="8"/>
    </row>
    <row r="5" spans="2:19" s="8" customFormat="1" ht="21" customHeight="1" thickBot="1">
      <c r="B5" s="22" t="s">
        <v>17</v>
      </c>
      <c r="C5" s="23"/>
      <c r="D5" s="45">
        <v>0</v>
      </c>
      <c r="E5" s="18"/>
      <c r="F5" s="20">
        <f t="shared" ref="F5:K6" si="0">+$D5</f>
        <v>0</v>
      </c>
      <c r="G5" s="20">
        <f t="shared" si="0"/>
        <v>0</v>
      </c>
      <c r="H5" s="20">
        <f t="shared" si="0"/>
        <v>0</v>
      </c>
      <c r="I5" s="20">
        <f t="shared" si="0"/>
        <v>0</v>
      </c>
      <c r="J5" s="20">
        <f t="shared" si="0"/>
        <v>0</v>
      </c>
      <c r="K5" s="21">
        <f t="shared" si="0"/>
        <v>0</v>
      </c>
    </row>
    <row r="6" spans="2:19" s="8" customFormat="1" ht="21" customHeight="1" thickBot="1">
      <c r="B6" s="22" t="s">
        <v>19</v>
      </c>
      <c r="C6" s="23"/>
      <c r="D6" s="45">
        <v>0</v>
      </c>
      <c r="E6" s="18"/>
      <c r="F6" s="20">
        <f>+$D6</f>
        <v>0</v>
      </c>
      <c r="G6" s="20">
        <f t="shared" si="0"/>
        <v>0</v>
      </c>
      <c r="H6" s="20">
        <f t="shared" si="0"/>
        <v>0</v>
      </c>
      <c r="I6" s="20">
        <f t="shared" si="0"/>
        <v>0</v>
      </c>
      <c r="J6" s="20">
        <f t="shared" si="0"/>
        <v>0</v>
      </c>
      <c r="K6" s="21">
        <f t="shared" si="0"/>
        <v>0</v>
      </c>
    </row>
    <row r="7" spans="2:19" s="8" customFormat="1" ht="21" customHeight="1" thickBot="1">
      <c r="B7" s="22" t="s">
        <v>20</v>
      </c>
      <c r="C7" s="24"/>
      <c r="D7" s="24"/>
      <c r="E7" s="18"/>
      <c r="F7" s="46">
        <v>0</v>
      </c>
      <c r="G7" s="46">
        <v>0</v>
      </c>
      <c r="H7" s="46">
        <v>0</v>
      </c>
      <c r="I7" s="46">
        <v>0</v>
      </c>
      <c r="J7" s="46">
        <v>0</v>
      </c>
      <c r="K7" s="47">
        <v>0</v>
      </c>
    </row>
    <row r="8" spans="2:19" s="8" customFormat="1" ht="21" customHeight="1">
      <c r="B8" s="25" t="s">
        <v>18</v>
      </c>
      <c r="C8" s="26"/>
      <c r="D8" s="44">
        <f>ABS(+D5-D6)</f>
        <v>0</v>
      </c>
      <c r="E8" s="18"/>
      <c r="F8" s="39"/>
      <c r="G8" s="39"/>
      <c r="H8" s="39"/>
      <c r="I8" s="39"/>
      <c r="J8" s="39"/>
      <c r="K8" s="40"/>
    </row>
    <row r="9" spans="2:19" s="8" customFormat="1" ht="12.75" hidden="1" customHeight="1">
      <c r="B9" s="22" t="s">
        <v>12</v>
      </c>
      <c r="C9" s="24"/>
      <c r="D9" s="27"/>
      <c r="E9" s="18"/>
      <c r="F9" s="39">
        <f>+F5</f>
        <v>0</v>
      </c>
      <c r="G9" s="39">
        <f t="shared" ref="G9:J9" si="1">+G5</f>
        <v>0</v>
      </c>
      <c r="H9" s="39">
        <f t="shared" si="1"/>
        <v>0</v>
      </c>
      <c r="I9" s="39">
        <f t="shared" si="1"/>
        <v>0</v>
      </c>
      <c r="J9" s="39">
        <f t="shared" si="1"/>
        <v>0</v>
      </c>
      <c r="K9" s="40">
        <f>+K5</f>
        <v>0</v>
      </c>
    </row>
    <row r="10" spans="2:19" s="8" customFormat="1" ht="12.75" hidden="1" customHeight="1">
      <c r="B10" s="22" t="s">
        <v>13</v>
      </c>
      <c r="C10" s="24"/>
      <c r="D10" s="27"/>
      <c r="E10" s="18"/>
      <c r="F10" s="39">
        <f>+F6</f>
        <v>0</v>
      </c>
      <c r="G10" s="39">
        <f t="shared" ref="G10:J10" si="2">+G6</f>
        <v>0</v>
      </c>
      <c r="H10" s="39">
        <f t="shared" si="2"/>
        <v>0</v>
      </c>
      <c r="I10" s="39">
        <f t="shared" si="2"/>
        <v>0</v>
      </c>
      <c r="J10" s="39">
        <f t="shared" si="2"/>
        <v>0</v>
      </c>
      <c r="K10" s="40">
        <f>+K6</f>
        <v>0</v>
      </c>
    </row>
    <row r="11" spans="2:19" s="8" customFormat="1" ht="12.75" hidden="1" customHeight="1">
      <c r="B11" s="28" t="s">
        <v>14</v>
      </c>
      <c r="C11" s="29"/>
      <c r="D11" s="30"/>
      <c r="E11" s="19"/>
      <c r="F11" s="41">
        <f>F7</f>
        <v>0</v>
      </c>
      <c r="G11" s="41">
        <f>G7</f>
        <v>0</v>
      </c>
      <c r="H11" s="41">
        <f>H7</f>
        <v>0</v>
      </c>
      <c r="I11" s="41">
        <f>I7</f>
        <v>0</v>
      </c>
      <c r="J11" s="41">
        <f>J7</f>
        <v>0</v>
      </c>
      <c r="K11" s="42">
        <f>+K7</f>
        <v>0</v>
      </c>
    </row>
    <row r="12" spans="2:19" s="8" customFormat="1" ht="12.75" hidden="1" customHeight="1">
      <c r="B12" s="22"/>
      <c r="C12" s="24"/>
      <c r="D12" s="24"/>
      <c r="E12" s="7"/>
      <c r="F12" s="14"/>
      <c r="G12" s="14"/>
      <c r="H12" s="14"/>
      <c r="I12" s="14"/>
      <c r="J12" s="14"/>
      <c r="K12" s="15"/>
    </row>
    <row r="13" spans="2:19" s="8" customFormat="1" ht="12.75" hidden="1" customHeight="1">
      <c r="B13" s="22" t="s">
        <v>15</v>
      </c>
      <c r="C13" s="24"/>
      <c r="D13" s="24"/>
      <c r="E13" s="7"/>
      <c r="F13" s="43" t="e">
        <f t="shared" ref="F13" si="3">IF(ISBLANK(F7),0,$A$44*(+F7-F5)/$D8)</f>
        <v>#DIV/0!</v>
      </c>
      <c r="G13" s="43" t="e">
        <f t="shared" ref="G13:K13" si="4">IF(ISBLANK(G7),F13,$A$44*(+G7-G5)/$D8)</f>
        <v>#DIV/0!</v>
      </c>
      <c r="H13" s="43" t="e">
        <f t="shared" si="4"/>
        <v>#DIV/0!</v>
      </c>
      <c r="I13" s="43" t="e">
        <f t="shared" si="4"/>
        <v>#DIV/0!</v>
      </c>
      <c r="J13" s="43" t="e">
        <f t="shared" si="4"/>
        <v>#DIV/0!</v>
      </c>
      <c r="K13" s="52" t="e">
        <f t="shared" si="4"/>
        <v>#DIV/0!</v>
      </c>
    </row>
    <row r="14" spans="2:19" s="8" customFormat="1" ht="12.75" hidden="1" customHeight="1">
      <c r="B14" s="22"/>
      <c r="C14" s="24"/>
      <c r="D14" s="24"/>
      <c r="E14" s="7"/>
      <c r="F14" s="16"/>
      <c r="G14" s="16"/>
      <c r="H14" s="16"/>
      <c r="I14" s="16"/>
      <c r="J14" s="16"/>
      <c r="K14" s="17"/>
    </row>
    <row r="15" spans="2:19" s="8" customFormat="1" ht="17.25" hidden="1" customHeight="1">
      <c r="B15" s="22"/>
      <c r="C15" s="24"/>
      <c r="D15" s="24"/>
      <c r="E15" s="7"/>
      <c r="F15" s="14"/>
      <c r="G15" s="14"/>
      <c r="H15" s="14"/>
      <c r="I15" s="14"/>
      <c r="J15" s="14"/>
      <c r="K15" s="15"/>
    </row>
    <row r="16" spans="2:19" s="8" customFormat="1" ht="22" customHeight="1" thickBot="1">
      <c r="B16" s="35" t="s">
        <v>16</v>
      </c>
      <c r="C16" s="36"/>
      <c r="D16" s="36"/>
      <c r="E16" s="11"/>
      <c r="F16" s="33">
        <f>IF($D$8=0,0,F13)</f>
        <v>0</v>
      </c>
      <c r="G16" s="33">
        <f t="shared" ref="G16:K16" si="5">IF($D$8=0,0,G13)</f>
        <v>0</v>
      </c>
      <c r="H16" s="33">
        <f t="shared" si="5"/>
        <v>0</v>
      </c>
      <c r="I16" s="33">
        <f t="shared" si="5"/>
        <v>0</v>
      </c>
      <c r="J16" s="33">
        <f t="shared" si="5"/>
        <v>0</v>
      </c>
      <c r="K16" s="34">
        <f t="shared" si="5"/>
        <v>0</v>
      </c>
    </row>
    <row r="17" spans="2:19" s="8" customFormat="1" ht="15">
      <c r="B17" s="9"/>
    </row>
    <row r="18" spans="2:19" ht="15">
      <c r="N18" s="8"/>
      <c r="O18" s="8"/>
      <c r="P18" s="8"/>
      <c r="Q18" s="8"/>
      <c r="R18" s="8"/>
      <c r="S18" s="8"/>
    </row>
    <row r="44" spans="1:1">
      <c r="A44" s="51">
        <f>IF(D5&gt;D6,-1,1)</f>
        <v>1</v>
      </c>
    </row>
    <row r="54" spans="7:7">
      <c r="G54" s="60" t="s">
        <v>34</v>
      </c>
    </row>
    <row r="55" spans="7:7">
      <c r="G55" s="60" t="s">
        <v>33</v>
      </c>
    </row>
  </sheetData>
  <sheetProtection password="E1AD" sheet="1" objects="1" scenarios="1" selectLockedCells="1"/>
  <protectedRanges>
    <protectedRange sqref="K4" name="Date"/>
  </protectedRanges>
  <mergeCells count="7">
    <mergeCell ref="B2:B3"/>
    <mergeCell ref="K2:M3"/>
    <mergeCell ref="J2:J3"/>
    <mergeCell ref="D2:E3"/>
    <mergeCell ref="I2:I3"/>
    <mergeCell ref="H2:H3"/>
    <mergeCell ref="F2:G3"/>
  </mergeCells>
  <phoneticPr fontId="6" type="noConversion"/>
  <dataValidations count="1">
    <dataValidation type="list" allowBlank="1" showInputMessage="1" showErrorMessage="1" sqref="K4">
      <formula1>$G$54:$G$55</formula1>
    </dataValidation>
  </dataValidations>
  <printOptions horizontalCentered="1" verticalCentered="1"/>
  <pageMargins left="0.3" right="0.3" top="1.25" bottom="1.05" header="0.5" footer="0.79"/>
  <pageSetup scale="59" orientation="landscape" useFirstPageNumber="1" horizontalDpi="300" verticalDpi="300"/>
  <headerFooter alignWithMargins="0">
    <oddHeader>&amp;L&amp;G&amp;C&amp;"Garamond,Bold"&amp;24INFLUENCE ECOLOGY, LLC&amp;"Garamond,Regular"&amp;20
&amp;A Measure</oddHeader>
    <oddFooter>&amp;L&amp;F&amp;R&amp;K000000Copyright 2011-2014 Influence Ecology, LLC</oddFooter>
  </headerFooter>
  <drawing r:id="rId1"/>
  <legacyDrawing r:id="rId2"/>
  <legacyDrawingHF r:id="rId3"/>
  <extLst>
    <ext xmlns:mx="http://schemas.microsoft.com/office/mac/excel/2008/main" uri="{64002731-A6B0-56B0-2670-7721B7C09600}">
      <mx:PLV Mode="1" OnePage="0" WScale="59"/>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44"/>
  <sheetViews>
    <sheetView view="pageLayout" workbookViewId="0">
      <selection activeCell="D5" sqref="D5"/>
    </sheetView>
  </sheetViews>
  <sheetFormatPr baseColWidth="10" defaultColWidth="11.5" defaultRowHeight="12" x14ac:dyDescent="0"/>
  <cols>
    <col min="1" max="1" width="3.1640625" style="4" customWidth="1"/>
    <col min="2" max="2" width="32.1640625" style="3" customWidth="1"/>
    <col min="3" max="3" width="3.1640625" style="4" customWidth="1"/>
    <col min="4" max="4" width="12.6640625" style="4" bestFit="1" customWidth="1"/>
    <col min="5" max="5" width="2.83203125" style="4" customWidth="1"/>
    <col min="6" max="11" width="21.33203125" style="4" customWidth="1"/>
    <col min="12" max="17" width="11.6640625" style="4" customWidth="1"/>
    <col min="18" max="16384" width="11.5" style="4"/>
  </cols>
  <sheetData>
    <row r="2" spans="2:19" ht="15" customHeight="1">
      <c r="B2" s="64" t="str">
        <f>IF(D5&gt;D6,"DECREASE Money Measure","INCREASE Money Measure")</f>
        <v>INCREASE Money Measure</v>
      </c>
      <c r="D2" s="69" t="s">
        <v>21</v>
      </c>
      <c r="E2" s="69"/>
      <c r="F2" s="73" t="str">
        <f>+HEALTH!F2</f>
        <v>Enter Your Name</v>
      </c>
      <c r="G2" s="73"/>
      <c r="H2" s="69" t="s">
        <v>23</v>
      </c>
      <c r="I2" s="73" t="str">
        <f>+HEALTH!I2</f>
        <v>MEM/MAP/ETC.</v>
      </c>
      <c r="J2" s="67" t="s">
        <v>24</v>
      </c>
      <c r="K2" s="66" t="s">
        <v>25</v>
      </c>
      <c r="L2" s="66"/>
      <c r="M2" s="66"/>
    </row>
    <row r="3" spans="2:19" ht="17.25" customHeight="1" thickBot="1">
      <c r="B3" s="65"/>
      <c r="D3" s="70"/>
      <c r="E3" s="70"/>
      <c r="F3" s="74"/>
      <c r="G3" s="74"/>
      <c r="H3" s="70"/>
      <c r="I3" s="74"/>
      <c r="J3" s="68"/>
      <c r="K3" s="66"/>
      <c r="L3" s="66"/>
      <c r="M3" s="66"/>
    </row>
    <row r="4" spans="2:19" s="5" customFormat="1" ht="21" customHeight="1">
      <c r="B4" s="1" t="s">
        <v>11</v>
      </c>
      <c r="C4" s="2"/>
      <c r="D4" s="10">
        <v>6</v>
      </c>
      <c r="E4" s="2"/>
      <c r="F4" s="61" t="str">
        <f>+HEALTH!F4</f>
        <v>Jul 16th - Aug 15th</v>
      </c>
      <c r="G4" s="61" t="str">
        <f>+HEALTH!G4</f>
        <v>Aug 16th - Sep 15th</v>
      </c>
      <c r="H4" s="61" t="str">
        <f>+HEALTH!H4</f>
        <v>Sep 16th - Oct 15th</v>
      </c>
      <c r="I4" s="61" t="str">
        <f>+HEALTH!I4</f>
        <v>Oct 16th - Nov 15th</v>
      </c>
      <c r="J4" s="61" t="str">
        <f>+HEALTH!J4</f>
        <v>Nov 16th - Dec 15th</v>
      </c>
      <c r="K4" s="61" t="str">
        <f>+HEALTH!K4</f>
        <v>Dec 16th - Jan 15th</v>
      </c>
      <c r="L4" s="8"/>
      <c r="M4" s="8"/>
      <c r="N4" s="8"/>
      <c r="O4" s="8"/>
      <c r="P4" s="8"/>
      <c r="Q4" s="8"/>
      <c r="R4" s="8"/>
      <c r="S4" s="8"/>
    </row>
    <row r="5" spans="2:19" s="8" customFormat="1" ht="21" customHeight="1" thickBot="1">
      <c r="B5" s="22" t="s">
        <v>17</v>
      </c>
      <c r="C5" s="23"/>
      <c r="D5" s="56">
        <v>0</v>
      </c>
      <c r="E5" s="18"/>
      <c r="F5" s="20">
        <f t="shared" ref="F5:K6" si="0">+$D5</f>
        <v>0</v>
      </c>
      <c r="G5" s="20">
        <f t="shared" si="0"/>
        <v>0</v>
      </c>
      <c r="H5" s="20">
        <f t="shared" si="0"/>
        <v>0</v>
      </c>
      <c r="I5" s="20">
        <f t="shared" si="0"/>
        <v>0</v>
      </c>
      <c r="J5" s="20">
        <f t="shared" si="0"/>
        <v>0</v>
      </c>
      <c r="K5" s="21">
        <f t="shared" si="0"/>
        <v>0</v>
      </c>
    </row>
    <row r="6" spans="2:19" s="8" customFormat="1" ht="21" customHeight="1" thickBot="1">
      <c r="B6" s="22" t="s">
        <v>19</v>
      </c>
      <c r="C6" s="23"/>
      <c r="D6" s="45">
        <v>0</v>
      </c>
      <c r="E6" s="18"/>
      <c r="F6" s="20">
        <f>+$D6</f>
        <v>0</v>
      </c>
      <c r="G6" s="20">
        <f t="shared" si="0"/>
        <v>0</v>
      </c>
      <c r="H6" s="20">
        <f t="shared" si="0"/>
        <v>0</v>
      </c>
      <c r="I6" s="20">
        <f t="shared" si="0"/>
        <v>0</v>
      </c>
      <c r="J6" s="20">
        <f t="shared" si="0"/>
        <v>0</v>
      </c>
      <c r="K6" s="21">
        <f t="shared" si="0"/>
        <v>0</v>
      </c>
    </row>
    <row r="7" spans="2:19" s="8" customFormat="1" ht="21" customHeight="1" thickBot="1">
      <c r="B7" s="22" t="s">
        <v>20</v>
      </c>
      <c r="C7" s="24"/>
      <c r="D7" s="24"/>
      <c r="E7" s="18"/>
      <c r="F7" s="46">
        <v>0</v>
      </c>
      <c r="G7" s="46">
        <v>0</v>
      </c>
      <c r="H7" s="46">
        <v>0</v>
      </c>
      <c r="I7" s="46">
        <v>0</v>
      </c>
      <c r="J7" s="46">
        <v>0</v>
      </c>
      <c r="K7" s="47">
        <v>0</v>
      </c>
    </row>
    <row r="8" spans="2:19" s="8" customFormat="1" ht="21" customHeight="1">
      <c r="B8" s="25" t="s">
        <v>18</v>
      </c>
      <c r="C8" s="26"/>
      <c r="D8" s="44">
        <f>ABS(+D5-D6)</f>
        <v>0</v>
      </c>
      <c r="E8" s="18"/>
      <c r="F8" s="39"/>
      <c r="G8" s="39"/>
      <c r="H8" s="39"/>
      <c r="I8" s="39"/>
      <c r="J8" s="39"/>
      <c r="K8" s="40"/>
    </row>
    <row r="9" spans="2:19" s="8" customFormat="1" ht="12.75" hidden="1" customHeight="1">
      <c r="B9" s="22" t="s">
        <v>12</v>
      </c>
      <c r="C9" s="24"/>
      <c r="D9" s="27"/>
      <c r="E9" s="18"/>
      <c r="F9" s="39">
        <f>+F5</f>
        <v>0</v>
      </c>
      <c r="G9" s="39">
        <f t="shared" ref="G9:J10" si="1">+G5</f>
        <v>0</v>
      </c>
      <c r="H9" s="39">
        <f t="shared" si="1"/>
        <v>0</v>
      </c>
      <c r="I9" s="39">
        <f t="shared" si="1"/>
        <v>0</v>
      </c>
      <c r="J9" s="39">
        <f t="shared" si="1"/>
        <v>0</v>
      </c>
      <c r="K9" s="40">
        <f>+K5</f>
        <v>0</v>
      </c>
    </row>
    <row r="10" spans="2:19" s="8" customFormat="1" ht="12.75" hidden="1" customHeight="1">
      <c r="B10" s="22" t="s">
        <v>13</v>
      </c>
      <c r="C10" s="24"/>
      <c r="D10" s="27"/>
      <c r="E10" s="18"/>
      <c r="F10" s="39">
        <f>+F6</f>
        <v>0</v>
      </c>
      <c r="G10" s="39">
        <f t="shared" si="1"/>
        <v>0</v>
      </c>
      <c r="H10" s="39">
        <f t="shared" si="1"/>
        <v>0</v>
      </c>
      <c r="I10" s="39">
        <f t="shared" si="1"/>
        <v>0</v>
      </c>
      <c r="J10" s="39">
        <f t="shared" si="1"/>
        <v>0</v>
      </c>
      <c r="K10" s="40">
        <f>+K6</f>
        <v>0</v>
      </c>
    </row>
    <row r="11" spans="2:19" s="8" customFormat="1" ht="12.75" hidden="1" customHeight="1">
      <c r="B11" s="28" t="s">
        <v>14</v>
      </c>
      <c r="C11" s="29"/>
      <c r="D11" s="30"/>
      <c r="E11" s="19"/>
      <c r="F11" s="41">
        <f>F7</f>
        <v>0</v>
      </c>
      <c r="G11" s="41">
        <f>G7</f>
        <v>0</v>
      </c>
      <c r="H11" s="41">
        <f>H7</f>
        <v>0</v>
      </c>
      <c r="I11" s="41">
        <f>I7</f>
        <v>0</v>
      </c>
      <c r="J11" s="41">
        <f>J7</f>
        <v>0</v>
      </c>
      <c r="K11" s="42">
        <f>+K7</f>
        <v>0</v>
      </c>
    </row>
    <row r="12" spans="2:19" s="8" customFormat="1" ht="12.75" hidden="1" customHeight="1">
      <c r="B12" s="22"/>
      <c r="C12" s="24"/>
      <c r="D12" s="24"/>
      <c r="E12" s="7"/>
      <c r="F12" s="14"/>
      <c r="G12" s="14"/>
      <c r="H12" s="14"/>
      <c r="I12" s="14"/>
      <c r="J12" s="14"/>
      <c r="K12" s="15"/>
    </row>
    <row r="13" spans="2:19" s="8" customFormat="1" ht="12.75" hidden="1" customHeight="1">
      <c r="B13" s="22" t="s">
        <v>15</v>
      </c>
      <c r="C13" s="24"/>
      <c r="D13" s="24"/>
      <c r="E13" s="7"/>
      <c r="F13" s="43" t="e">
        <f t="shared" ref="F13" si="2">IF(ISBLANK(F7),0,$A$44*(+F7-F5)/$D8)</f>
        <v>#DIV/0!</v>
      </c>
      <c r="G13" s="43" t="e">
        <f t="shared" ref="G13:K13" si="3">IF(ISBLANK(G7),F13,$A$44*(+G7-G5)/$D8)</f>
        <v>#DIV/0!</v>
      </c>
      <c r="H13" s="43" t="e">
        <f t="shared" si="3"/>
        <v>#DIV/0!</v>
      </c>
      <c r="I13" s="43" t="e">
        <f t="shared" si="3"/>
        <v>#DIV/0!</v>
      </c>
      <c r="J13" s="43" t="e">
        <f t="shared" si="3"/>
        <v>#DIV/0!</v>
      </c>
      <c r="K13" s="52" t="e">
        <f t="shared" si="3"/>
        <v>#DIV/0!</v>
      </c>
    </row>
    <row r="14" spans="2:19" s="8" customFormat="1" ht="12.75" hidden="1" customHeight="1">
      <c r="B14" s="22"/>
      <c r="C14" s="24"/>
      <c r="D14" s="24"/>
      <c r="E14" s="7"/>
      <c r="F14" s="16"/>
      <c r="G14" s="16"/>
      <c r="H14" s="16"/>
      <c r="I14" s="16"/>
      <c r="J14" s="16"/>
      <c r="K14" s="17"/>
    </row>
    <row r="15" spans="2:19" s="8" customFormat="1" ht="17.25" hidden="1" customHeight="1">
      <c r="B15" s="22"/>
      <c r="C15" s="24"/>
      <c r="D15" s="24"/>
      <c r="E15" s="7"/>
      <c r="F15" s="14"/>
      <c r="G15" s="14"/>
      <c r="H15" s="14"/>
      <c r="I15" s="14"/>
      <c r="J15" s="14"/>
      <c r="K15" s="15"/>
    </row>
    <row r="16" spans="2:19" s="8" customFormat="1" ht="22" customHeight="1" thickBot="1">
      <c r="B16" s="35" t="s">
        <v>16</v>
      </c>
      <c r="C16" s="36"/>
      <c r="D16" s="36"/>
      <c r="E16" s="11"/>
      <c r="F16" s="33">
        <f>IF($D$8=0,0,F13)</f>
        <v>0</v>
      </c>
      <c r="G16" s="33">
        <f t="shared" ref="G16:K16" si="4">IF($D$8=0,0,G13)</f>
        <v>0</v>
      </c>
      <c r="H16" s="33">
        <f t="shared" si="4"/>
        <v>0</v>
      </c>
      <c r="I16" s="33">
        <f t="shared" si="4"/>
        <v>0</v>
      </c>
      <c r="J16" s="33">
        <f t="shared" si="4"/>
        <v>0</v>
      </c>
      <c r="K16" s="34">
        <f t="shared" si="4"/>
        <v>0</v>
      </c>
    </row>
    <row r="17" spans="2:19" s="8" customFormat="1" ht="15">
      <c r="B17" s="9"/>
    </row>
    <row r="18" spans="2:19" ht="15">
      <c r="N18" s="8"/>
      <c r="O18" s="8"/>
      <c r="P18" s="8"/>
      <c r="Q18" s="8"/>
      <c r="R18" s="8"/>
      <c r="S18" s="8"/>
    </row>
    <row r="44" spans="1:1">
      <c r="A44" s="51">
        <f>IF(D5&gt;D6,-1,1)</f>
        <v>1</v>
      </c>
    </row>
  </sheetData>
  <sheetProtection password="E1AD" sheet="1" objects="1" scenarios="1" selectLockedCells="1"/>
  <mergeCells count="7">
    <mergeCell ref="K2:M3"/>
    <mergeCell ref="B2:B3"/>
    <mergeCell ref="D2:E3"/>
    <mergeCell ref="F2:G3"/>
    <mergeCell ref="H2:H3"/>
    <mergeCell ref="I2:I3"/>
    <mergeCell ref="J2:J3"/>
  </mergeCells>
  <phoneticPr fontId="6" type="noConversion"/>
  <printOptions horizontalCentered="1" verticalCentered="1"/>
  <pageMargins left="0.3" right="0.3" top="1.25" bottom="1.05" header="0.5" footer="0.79"/>
  <pageSetup scale="59" orientation="landscape" useFirstPageNumber="1" horizontalDpi="300" verticalDpi="300"/>
  <headerFooter alignWithMargins="0">
    <oddHeader>&amp;L&amp;G&amp;C&amp;"Garamond,Bold"&amp;24INFLUENCE ECOLOGY, LLC&amp;"Garamond,Regular"&amp;20
&amp;A Measure</oddHeader>
    <oddFooter>&amp;L&amp;D&amp;R&amp;K000000Copyright 2011-14 Influence Ecology, LLC</oddFooter>
  </headerFooter>
  <drawing r:id="rId1"/>
  <legacyDrawing r:id="rId2"/>
  <legacyDrawingHF r:id="rId3"/>
  <extLst>
    <ext xmlns:mx="http://schemas.microsoft.com/office/mac/excel/2008/main" uri="{64002731-A6B0-56B0-2670-7721B7C09600}">
      <mx:PLV Mode="1" OnePage="0" WScale="59"/>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S52"/>
  <sheetViews>
    <sheetView view="pageLayout" zoomScaleNormal="95" zoomScalePageLayoutView="95" workbookViewId="0">
      <selection activeCell="C46" sqref="C46:D46"/>
    </sheetView>
  </sheetViews>
  <sheetFormatPr baseColWidth="10" defaultColWidth="11.5" defaultRowHeight="12" x14ac:dyDescent="0"/>
  <cols>
    <col min="1" max="1" width="3.1640625" style="4" customWidth="1"/>
    <col min="2" max="2" width="32.1640625" style="3" customWidth="1"/>
    <col min="3" max="3" width="3.1640625" style="4" customWidth="1"/>
    <col min="4" max="4" width="12.6640625" style="4" bestFit="1" customWidth="1"/>
    <col min="5" max="5" width="2.83203125" style="4" customWidth="1"/>
    <col min="6" max="11" width="21.33203125" style="4" customWidth="1"/>
    <col min="12" max="17" width="11.6640625" style="4" customWidth="1"/>
    <col min="18" max="16384" width="11.5" style="4"/>
  </cols>
  <sheetData>
    <row r="2" spans="2:19" ht="12" customHeight="1">
      <c r="B2" s="3" t="s">
        <v>8</v>
      </c>
      <c r="D2" s="81" t="s">
        <v>10</v>
      </c>
      <c r="E2" s="81"/>
      <c r="F2" s="73" t="str">
        <f>+HEALTH!F2</f>
        <v>Enter Your Name</v>
      </c>
      <c r="G2" s="73"/>
      <c r="H2" s="73"/>
      <c r="I2" s="81"/>
      <c r="J2" s="37"/>
      <c r="K2" s="76"/>
      <c r="N2" s="8"/>
      <c r="O2" s="8"/>
      <c r="P2" s="8"/>
      <c r="Q2" s="8"/>
      <c r="R2" s="8"/>
      <c r="S2" s="8"/>
    </row>
    <row r="3" spans="2:19" ht="13" customHeight="1" thickBot="1">
      <c r="B3" s="3" t="s">
        <v>9</v>
      </c>
      <c r="D3" s="82"/>
      <c r="E3" s="82"/>
      <c r="F3" s="75"/>
      <c r="G3" s="75"/>
      <c r="H3" s="75"/>
      <c r="I3" s="82"/>
      <c r="J3" s="38"/>
      <c r="K3" s="77"/>
      <c r="N3" s="8"/>
      <c r="O3" s="8"/>
      <c r="P3" s="8"/>
      <c r="Q3" s="8"/>
      <c r="R3" s="8"/>
      <c r="S3" s="8"/>
    </row>
    <row r="4" spans="2:19" s="5" customFormat="1" ht="21" customHeight="1">
      <c r="B4" s="1" t="s">
        <v>11</v>
      </c>
      <c r="C4" s="2"/>
      <c r="D4" s="10">
        <v>6</v>
      </c>
      <c r="E4" s="2"/>
      <c r="F4" s="61" t="str">
        <f>+HEALTH!F4</f>
        <v>Jul 16th - Aug 15th</v>
      </c>
      <c r="G4" s="61" t="str">
        <f>+HEALTH!G4</f>
        <v>Aug 16th - Sep 15th</v>
      </c>
      <c r="H4" s="61" t="str">
        <f>+HEALTH!H4</f>
        <v>Sep 16th - Oct 15th</v>
      </c>
      <c r="I4" s="61" t="str">
        <f>+HEALTH!I4</f>
        <v>Oct 16th - Nov 15th</v>
      </c>
      <c r="J4" s="61" t="str">
        <f>+HEALTH!J4</f>
        <v>Nov 16th - Dec 15th</v>
      </c>
      <c r="K4" s="61" t="str">
        <f>+HEALTH!K4</f>
        <v>Dec 16th - Jan 15th</v>
      </c>
      <c r="L4" s="8"/>
      <c r="M4" s="8"/>
      <c r="N4" s="8"/>
      <c r="O4" s="8"/>
      <c r="P4" s="8"/>
      <c r="Q4" s="8"/>
      <c r="R4" s="8"/>
      <c r="S4" s="8"/>
    </row>
    <row r="5" spans="2:19" s="8" customFormat="1" ht="21" customHeight="1">
      <c r="B5" s="6" t="s">
        <v>0</v>
      </c>
      <c r="C5" s="54"/>
      <c r="D5" s="80">
        <f>+C46</f>
        <v>0</v>
      </c>
      <c r="E5" s="80"/>
      <c r="F5" s="31">
        <f t="shared" ref="F5:K5" si="0">+$D5/$D4</f>
        <v>0</v>
      </c>
      <c r="G5" s="31">
        <f t="shared" si="0"/>
        <v>0</v>
      </c>
      <c r="H5" s="31">
        <f t="shared" si="0"/>
        <v>0</v>
      </c>
      <c r="I5" s="31">
        <f t="shared" si="0"/>
        <v>0</v>
      </c>
      <c r="J5" s="31">
        <f t="shared" si="0"/>
        <v>0</v>
      </c>
      <c r="K5" s="32">
        <f t="shared" si="0"/>
        <v>0</v>
      </c>
    </row>
    <row r="6" spans="2:19" s="8" customFormat="1" ht="21" customHeight="1" thickBot="1">
      <c r="B6" s="6" t="s">
        <v>1</v>
      </c>
      <c r="C6" s="54"/>
      <c r="D6" s="80">
        <f>+C52</f>
        <v>0</v>
      </c>
      <c r="E6" s="80"/>
      <c r="F6" s="31">
        <f t="shared" ref="F6:K6" si="1">+$D6/$D4</f>
        <v>0</v>
      </c>
      <c r="G6" s="31">
        <f t="shared" si="1"/>
        <v>0</v>
      </c>
      <c r="H6" s="31">
        <f t="shared" si="1"/>
        <v>0</v>
      </c>
      <c r="I6" s="31">
        <f t="shared" si="1"/>
        <v>0</v>
      </c>
      <c r="J6" s="31">
        <f t="shared" si="1"/>
        <v>0</v>
      </c>
      <c r="K6" s="32">
        <f t="shared" si="1"/>
        <v>0</v>
      </c>
    </row>
    <row r="7" spans="2:19" s="8" customFormat="1" ht="21" customHeight="1" thickBot="1">
      <c r="B7" s="6" t="s">
        <v>30</v>
      </c>
      <c r="C7" s="7"/>
      <c r="D7" s="7"/>
      <c r="E7" s="7"/>
      <c r="F7" s="48">
        <v>0</v>
      </c>
      <c r="G7" s="49">
        <v>0</v>
      </c>
      <c r="H7" s="49">
        <v>0</v>
      </c>
      <c r="I7" s="49">
        <v>0</v>
      </c>
      <c r="J7" s="49">
        <v>0</v>
      </c>
      <c r="K7" s="50">
        <v>0</v>
      </c>
    </row>
    <row r="8" spans="2:19" s="8" customFormat="1" ht="25.5" customHeight="1">
      <c r="B8" s="6"/>
      <c r="C8" s="7"/>
      <c r="D8" s="7"/>
      <c r="E8" s="7"/>
      <c r="F8" s="14"/>
      <c r="G8" s="14"/>
      <c r="H8" s="14"/>
      <c r="I8" s="14"/>
      <c r="J8" s="14"/>
      <c r="K8" s="15"/>
    </row>
    <row r="9" spans="2:19" s="8" customFormat="1" ht="15" hidden="1">
      <c r="B9" s="6" t="s">
        <v>2</v>
      </c>
      <c r="C9" s="7"/>
      <c r="D9" s="7"/>
      <c r="E9" s="7"/>
      <c r="F9" s="12">
        <f>+F5</f>
        <v>0</v>
      </c>
      <c r="G9" s="12">
        <f t="shared" ref="G9:K11" si="2">+F9+G5</f>
        <v>0</v>
      </c>
      <c r="H9" s="12">
        <f t="shared" si="2"/>
        <v>0</v>
      </c>
      <c r="I9" s="12">
        <f t="shared" si="2"/>
        <v>0</v>
      </c>
      <c r="J9" s="12">
        <f t="shared" si="2"/>
        <v>0</v>
      </c>
      <c r="K9" s="13">
        <f t="shared" si="2"/>
        <v>0</v>
      </c>
    </row>
    <row r="10" spans="2:19" s="8" customFormat="1" ht="15" hidden="1">
      <c r="B10" s="6" t="s">
        <v>3</v>
      </c>
      <c r="C10" s="7"/>
      <c r="D10" s="7"/>
      <c r="E10" s="7"/>
      <c r="F10" s="12">
        <f>+F6</f>
        <v>0</v>
      </c>
      <c r="G10" s="12">
        <f t="shared" si="2"/>
        <v>0</v>
      </c>
      <c r="H10" s="12">
        <f t="shared" si="2"/>
        <v>0</v>
      </c>
      <c r="I10" s="12">
        <f t="shared" si="2"/>
        <v>0</v>
      </c>
      <c r="J10" s="12">
        <f t="shared" si="2"/>
        <v>0</v>
      </c>
      <c r="K10" s="13">
        <f t="shared" si="2"/>
        <v>0</v>
      </c>
    </row>
    <row r="11" spans="2:19" s="8" customFormat="1" ht="22.25" hidden="1" customHeight="1">
      <c r="B11" s="6" t="s">
        <v>4</v>
      </c>
      <c r="C11" s="7"/>
      <c r="D11" s="7"/>
      <c r="E11" s="7"/>
      <c r="F11" s="12">
        <f>+F7</f>
        <v>0</v>
      </c>
      <c r="G11" s="12">
        <f t="shared" si="2"/>
        <v>0</v>
      </c>
      <c r="H11" s="12">
        <f t="shared" si="2"/>
        <v>0</v>
      </c>
      <c r="I11" s="12">
        <f t="shared" si="2"/>
        <v>0</v>
      </c>
      <c r="J11" s="12">
        <f t="shared" si="2"/>
        <v>0</v>
      </c>
      <c r="K11" s="13">
        <f t="shared" si="2"/>
        <v>0</v>
      </c>
    </row>
    <row r="12" spans="2:19" s="8" customFormat="1" ht="15" hidden="1">
      <c r="B12" s="6"/>
      <c r="C12" s="7"/>
      <c r="D12" s="7"/>
      <c r="E12" s="7"/>
      <c r="F12" s="14"/>
      <c r="G12" s="14"/>
      <c r="H12" s="14"/>
      <c r="I12" s="14"/>
      <c r="J12" s="14"/>
      <c r="K12" s="15"/>
    </row>
    <row r="13" spans="2:19" s="8" customFormat="1" ht="15" hidden="1">
      <c r="B13" s="6" t="s">
        <v>5</v>
      </c>
      <c r="C13" s="7"/>
      <c r="D13" s="7"/>
      <c r="E13" s="7"/>
      <c r="F13" s="16" t="e">
        <f t="shared" ref="F13:K13" si="3">+F11/F9</f>
        <v>#DIV/0!</v>
      </c>
      <c r="G13" s="16" t="e">
        <f t="shared" si="3"/>
        <v>#DIV/0!</v>
      </c>
      <c r="H13" s="16" t="e">
        <f t="shared" si="3"/>
        <v>#DIV/0!</v>
      </c>
      <c r="I13" s="16" t="e">
        <f t="shared" si="3"/>
        <v>#DIV/0!</v>
      </c>
      <c r="J13" s="16" t="e">
        <f t="shared" si="3"/>
        <v>#DIV/0!</v>
      </c>
      <c r="K13" s="17" t="e">
        <f t="shared" si="3"/>
        <v>#DIV/0!</v>
      </c>
    </row>
    <row r="14" spans="2:19" s="8" customFormat="1" ht="15" hidden="1">
      <c r="B14" s="6" t="s">
        <v>6</v>
      </c>
      <c r="C14" s="7"/>
      <c r="D14" s="7"/>
      <c r="E14" s="7"/>
      <c r="F14" s="16" t="e">
        <f t="shared" ref="F14:K14" si="4">+F11/F10</f>
        <v>#DIV/0!</v>
      </c>
      <c r="G14" s="16" t="e">
        <f t="shared" si="4"/>
        <v>#DIV/0!</v>
      </c>
      <c r="H14" s="16" t="e">
        <f t="shared" si="4"/>
        <v>#DIV/0!</v>
      </c>
      <c r="I14" s="16" t="e">
        <f t="shared" si="4"/>
        <v>#DIV/0!</v>
      </c>
      <c r="J14" s="16" t="e">
        <f t="shared" si="4"/>
        <v>#DIV/0!</v>
      </c>
      <c r="K14" s="17" t="e">
        <f t="shared" si="4"/>
        <v>#DIV/0!</v>
      </c>
    </row>
    <row r="15" spans="2:19" s="8" customFormat="1" ht="15" hidden="1">
      <c r="B15" s="6"/>
      <c r="C15" s="7"/>
      <c r="D15" s="7"/>
      <c r="E15" s="7"/>
      <c r="F15" s="14"/>
      <c r="G15" s="14"/>
      <c r="H15" s="14"/>
      <c r="I15" s="14"/>
      <c r="J15" s="14"/>
      <c r="K15" s="15"/>
    </row>
    <row r="16" spans="2:19" s="8" customFormat="1" ht="15" hidden="1">
      <c r="B16" s="6" t="s">
        <v>7</v>
      </c>
      <c r="C16" s="7"/>
      <c r="D16" s="7"/>
      <c r="E16" s="7"/>
      <c r="F16" s="16" t="e">
        <f t="shared" ref="F16:K16" si="5">+F13-1</f>
        <v>#DIV/0!</v>
      </c>
      <c r="G16" s="16" t="e">
        <f t="shared" si="5"/>
        <v>#DIV/0!</v>
      </c>
      <c r="H16" s="16" t="e">
        <f t="shared" si="5"/>
        <v>#DIV/0!</v>
      </c>
      <c r="I16" s="16" t="e">
        <f t="shared" si="5"/>
        <v>#DIV/0!</v>
      </c>
      <c r="J16" s="16" t="e">
        <f t="shared" si="5"/>
        <v>#DIV/0!</v>
      </c>
      <c r="K16" s="17" t="e">
        <f t="shared" si="5"/>
        <v>#DIV/0!</v>
      </c>
    </row>
    <row r="17" spans="2:19" s="8" customFormat="1" ht="17.25" customHeight="1" thickBot="1">
      <c r="B17" s="35" t="s">
        <v>16</v>
      </c>
      <c r="C17" s="36"/>
      <c r="D17" s="36"/>
      <c r="E17" s="11"/>
      <c r="F17" s="33">
        <f>IF(F7&gt;0,+F14-1,0)</f>
        <v>0</v>
      </c>
      <c r="G17" s="33">
        <f t="shared" ref="G17:K17" si="6">IF(G7&gt;0,+G14-1,0)</f>
        <v>0</v>
      </c>
      <c r="H17" s="33">
        <f t="shared" si="6"/>
        <v>0</v>
      </c>
      <c r="I17" s="33">
        <f t="shared" si="6"/>
        <v>0</v>
      </c>
      <c r="J17" s="33">
        <f t="shared" si="6"/>
        <v>0</v>
      </c>
      <c r="K17" s="34">
        <f t="shared" si="6"/>
        <v>0</v>
      </c>
    </row>
    <row r="18" spans="2:19" s="8" customFormat="1" ht="15">
      <c r="B18" s="9"/>
    </row>
    <row r="19" spans="2:19" ht="15">
      <c r="N19" s="8"/>
      <c r="O19" s="8"/>
      <c r="P19" s="8"/>
      <c r="Q19" s="8"/>
      <c r="R19" s="8"/>
      <c r="S19" s="8"/>
    </row>
    <row r="39" spans="2:17">
      <c r="E39" s="59" t="s">
        <v>31</v>
      </c>
      <c r="F39" s="57">
        <f>+F7</f>
        <v>0</v>
      </c>
      <c r="G39" s="58" t="str">
        <f>IF(G7&gt;0,+F39+G7,"")</f>
        <v/>
      </c>
      <c r="H39" s="58" t="str">
        <f>IF(H7&gt;0,+G39+H7,"")</f>
        <v/>
      </c>
      <c r="I39" s="58" t="str">
        <f>IF(I7&gt;0,+H39+I7,"")</f>
        <v/>
      </c>
      <c r="J39" s="58" t="str">
        <f>IF(J7&gt;0,+I39+J7,"")</f>
        <v/>
      </c>
      <c r="K39" s="58" t="str">
        <f>IF(K7&gt;0,+J39+K7,"")</f>
        <v/>
      </c>
    </row>
    <row r="44" spans="2:17">
      <c r="B44" s="63" t="s">
        <v>35</v>
      </c>
      <c r="C44" s="63"/>
      <c r="D44" s="63"/>
      <c r="E44" s="63"/>
      <c r="F44" s="63"/>
      <c r="G44" s="63"/>
      <c r="H44" s="63"/>
      <c r="I44" s="63"/>
      <c r="J44" s="63"/>
      <c r="K44" s="63"/>
      <c r="L44" s="63"/>
      <c r="M44" s="63"/>
      <c r="N44" s="63"/>
      <c r="O44" s="63"/>
    </row>
    <row r="45" spans="2:17" ht="13" thickBot="1">
      <c r="B45" s="63" t="s">
        <v>36</v>
      </c>
      <c r="C45" s="63"/>
      <c r="D45" s="63"/>
      <c r="E45" s="63"/>
      <c r="F45" s="63"/>
      <c r="G45" s="63"/>
      <c r="H45" s="63"/>
    </row>
    <row r="46" spans="2:17" ht="25.5" customHeight="1" thickBot="1">
      <c r="B46" s="53" t="s">
        <v>27</v>
      </c>
      <c r="C46" s="78">
        <v>0</v>
      </c>
      <c r="D46" s="79"/>
    </row>
    <row r="48" spans="2:17" ht="12.75" customHeight="1">
      <c r="B48" s="83" t="s">
        <v>29</v>
      </c>
      <c r="C48" s="83"/>
      <c r="D48" s="83"/>
      <c r="E48" s="83"/>
      <c r="F48" s="83"/>
      <c r="G48" s="83"/>
      <c r="H48" s="83"/>
      <c r="I48" s="83"/>
      <c r="J48" s="83"/>
      <c r="K48" s="83"/>
      <c r="L48" s="55"/>
      <c r="M48" s="55"/>
      <c r="N48" s="55"/>
      <c r="O48" s="55"/>
      <c r="P48" s="55"/>
      <c r="Q48" s="55"/>
    </row>
    <row r="49" spans="2:17">
      <c r="B49" s="83"/>
      <c r="C49" s="83"/>
      <c r="D49" s="83"/>
      <c r="E49" s="83"/>
      <c r="F49" s="83"/>
      <c r="G49" s="83"/>
      <c r="H49" s="83"/>
      <c r="I49" s="83"/>
      <c r="J49" s="83"/>
      <c r="K49" s="83"/>
      <c r="L49" s="55"/>
      <c r="M49" s="55"/>
      <c r="N49" s="55"/>
      <c r="O49" s="55"/>
      <c r="P49" s="55"/>
      <c r="Q49" s="55"/>
    </row>
    <row r="50" spans="2:17">
      <c r="B50" s="83"/>
      <c r="C50" s="83"/>
      <c r="D50" s="83"/>
      <c r="E50" s="83"/>
      <c r="F50" s="83"/>
      <c r="G50" s="83"/>
      <c r="H50" s="83"/>
      <c r="I50" s="83"/>
      <c r="J50" s="83"/>
      <c r="K50" s="83"/>
      <c r="L50" s="55"/>
      <c r="M50" s="55"/>
      <c r="N50" s="55"/>
      <c r="O50" s="55"/>
      <c r="P50" s="55"/>
      <c r="Q50" s="55"/>
    </row>
    <row r="51" spans="2:17" ht="13" thickBot="1">
      <c r="B51" s="83"/>
      <c r="C51" s="83"/>
      <c r="D51" s="83"/>
      <c r="E51" s="83"/>
      <c r="F51" s="83"/>
      <c r="G51" s="83"/>
      <c r="H51" s="83"/>
      <c r="I51" s="83"/>
      <c r="J51" s="83"/>
      <c r="K51" s="83"/>
      <c r="L51" s="55"/>
      <c r="M51" s="55"/>
      <c r="N51" s="55"/>
      <c r="O51" s="55"/>
      <c r="P51" s="55"/>
      <c r="Q51" s="55"/>
    </row>
    <row r="52" spans="2:17" ht="25.5" customHeight="1" thickBot="1">
      <c r="B52" s="53" t="s">
        <v>28</v>
      </c>
      <c r="C52" s="78">
        <v>0</v>
      </c>
      <c r="D52" s="79"/>
    </row>
  </sheetData>
  <sheetProtection algorithmName="SHA-512" hashValue="I35nXVPT9ySf7BS2akiH692BuBVTh1k8wHG60ibEFuLiULq877jKD6ZxCjKuZYJpW90FrvSRQM/UhbS+VqFxrw==" saltValue="MztB7knJ86TSGMu4AC4lEQ==" spinCount="100000" sheet="1" objects="1" scenarios="1" selectLockedCells="1"/>
  <mergeCells count="9">
    <mergeCell ref="F2:H3"/>
    <mergeCell ref="K2:K3"/>
    <mergeCell ref="C46:D46"/>
    <mergeCell ref="C52:D52"/>
    <mergeCell ref="D5:E5"/>
    <mergeCell ref="D6:E6"/>
    <mergeCell ref="D2:E3"/>
    <mergeCell ref="I2:I3"/>
    <mergeCell ref="B48:K51"/>
  </mergeCells>
  <phoneticPr fontId="6" type="noConversion"/>
  <printOptions horizontalCentered="1" verticalCentered="1"/>
  <pageMargins left="0.3" right="0.11593567251461988" top="1.25" bottom="0.55000000000000004" header="0.5" footer="0.75"/>
  <pageSetup scale="63" orientation="landscape" useFirstPageNumber="1" horizontalDpi="300" verticalDpi="300"/>
  <headerFooter alignWithMargins="0">
    <oddHeader>&amp;L&amp;G&amp;C&amp;"Garamond,Bold"&amp;24INFLUENCE ECOLOGY, LLC&amp;"Garamond,Regular"&amp;20
&amp;A Measure</oddHeader>
    <oddFooter>&amp;L&amp;D&amp;R&amp;K000000Copyright 2011-14 Influence Ecology, LLC</oddFooter>
  </headerFooter>
  <drawing r:id="rId1"/>
  <legacyDrawing r:id="rId2"/>
  <legacyDrawingHF r:id="rId3"/>
  <extLst>
    <ext xmlns:mx="http://schemas.microsoft.com/office/mac/excel/2008/main" uri="{64002731-A6B0-56B0-2670-7721B7C09600}">
      <mx:PLV Mode="1" OnePage="0" WScale="63"/>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HEALTH</vt:lpstr>
      <vt:lpstr>MONEY</vt:lpstr>
      <vt:lpstr>INCOME</vt:lpstr>
    </vt:vector>
  </TitlesOfParts>
  <Company>Pixel Brothers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Patterson</dc:creator>
  <cp:lastModifiedBy>John Patterson</cp:lastModifiedBy>
  <cp:lastPrinted>2014-04-23T20:39:22Z</cp:lastPrinted>
  <dcterms:created xsi:type="dcterms:W3CDTF">2011-11-20T17:07:14Z</dcterms:created>
  <dcterms:modified xsi:type="dcterms:W3CDTF">2014-12-02T22:55:19Z</dcterms:modified>
</cp:coreProperties>
</file>